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rij\publica\ABF_networth\JMCB\Files for JMCB\Basic_File\"/>
    </mc:Choice>
  </mc:AlternateContent>
  <bookViews>
    <workbookView xWindow="0" yWindow="0" windowWidth="23040" windowHeight="9210"/>
  </bookViews>
  <sheets>
    <sheet name="Gini" sheetId="7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H13" i="7" l="1"/>
  <c r="J79" i="7" l="1"/>
  <c r="J80" i="7" s="1"/>
  <c r="I79" i="7"/>
  <c r="H85" i="7"/>
  <c r="G85" i="7"/>
  <c r="D84" i="7"/>
  <c r="D85" i="7" s="1"/>
  <c r="J67" i="7"/>
  <c r="I67" i="7"/>
  <c r="H73" i="7"/>
  <c r="G73" i="7"/>
  <c r="D72" i="7"/>
  <c r="D73" i="7" s="1"/>
  <c r="J55" i="7"/>
  <c r="I55" i="7"/>
  <c r="H61" i="7"/>
  <c r="G61" i="7"/>
  <c r="G49" i="7"/>
  <c r="H49" i="7"/>
  <c r="D60" i="7"/>
  <c r="D61" i="7" s="1"/>
  <c r="H37" i="7"/>
  <c r="J43" i="7"/>
  <c r="J44" i="7" s="1"/>
  <c r="I43" i="7"/>
  <c r="D48" i="7"/>
  <c r="D49" i="7" s="1"/>
  <c r="J31" i="7"/>
  <c r="I31" i="7"/>
  <c r="D36" i="7"/>
  <c r="D37" i="7" s="1"/>
  <c r="J19" i="7"/>
  <c r="J20" i="7" s="1"/>
  <c r="J21" i="7" s="1"/>
  <c r="J22" i="7" s="1"/>
  <c r="J23" i="7" s="1"/>
  <c r="J24" i="7" s="1"/>
  <c r="K24" i="7" s="1"/>
  <c r="I19" i="7"/>
  <c r="I20" i="7" s="1"/>
  <c r="I21" i="7" s="1"/>
  <c r="I22" i="7" s="1"/>
  <c r="I23" i="7" s="1"/>
  <c r="I24" i="7" s="1"/>
  <c r="D24" i="7"/>
  <c r="D25" i="7" s="1"/>
  <c r="E82" i="7" l="1"/>
  <c r="F82" i="7" s="1"/>
  <c r="E68" i="7"/>
  <c r="F68" i="7" s="1"/>
  <c r="E58" i="7"/>
  <c r="F58" i="7" s="1"/>
  <c r="E47" i="7"/>
  <c r="F47" i="7" s="1"/>
  <c r="E43" i="7"/>
  <c r="F43" i="7" s="1"/>
  <c r="E35" i="7"/>
  <c r="F35" i="7" s="1"/>
  <c r="E31" i="7"/>
  <c r="F31" i="7" s="1"/>
  <c r="E23" i="7"/>
  <c r="F23" i="7" s="1"/>
  <c r="E19" i="7"/>
  <c r="F19" i="7" s="1"/>
  <c r="E60" i="7"/>
  <c r="F60" i="7" s="1"/>
  <c r="E56" i="7"/>
  <c r="F56" i="7" s="1"/>
  <c r="E49" i="7"/>
  <c r="E37" i="7"/>
  <c r="E59" i="7"/>
  <c r="F59" i="7" s="1"/>
  <c r="E48" i="7"/>
  <c r="F48" i="7" s="1"/>
  <c r="E36" i="7"/>
  <c r="F36" i="7" s="1"/>
  <c r="E81" i="7"/>
  <c r="F81" i="7" s="1"/>
  <c r="E71" i="7"/>
  <c r="F71" i="7" s="1"/>
  <c r="E67" i="7"/>
  <c r="F67" i="7" s="1"/>
  <c r="F73" i="7" s="1"/>
  <c r="E57" i="7"/>
  <c r="F57" i="7" s="1"/>
  <c r="E46" i="7"/>
  <c r="F46" i="7" s="1"/>
  <c r="E34" i="7"/>
  <c r="F34" i="7" s="1"/>
  <c r="E22" i="7"/>
  <c r="F22" i="7" s="1"/>
  <c r="E84" i="7"/>
  <c r="F84" i="7" s="1"/>
  <c r="E80" i="7"/>
  <c r="F80" i="7" s="1"/>
  <c r="E70" i="7"/>
  <c r="F70" i="7" s="1"/>
  <c r="E45" i="7"/>
  <c r="F45" i="7" s="1"/>
  <c r="E33" i="7"/>
  <c r="F33" i="7" s="1"/>
  <c r="E25" i="7"/>
  <c r="E21" i="7"/>
  <c r="F21" i="7" s="1"/>
  <c r="E83" i="7"/>
  <c r="F83" i="7" s="1"/>
  <c r="E79" i="7"/>
  <c r="E73" i="7"/>
  <c r="E69" i="7"/>
  <c r="F69" i="7" s="1"/>
  <c r="E55" i="7"/>
  <c r="F55" i="7" s="1"/>
  <c r="F61" i="7" s="1"/>
  <c r="E44" i="7"/>
  <c r="F44" i="7" s="1"/>
  <c r="E32" i="7"/>
  <c r="F32" i="7" s="1"/>
  <c r="E24" i="7"/>
  <c r="F24" i="7" s="1"/>
  <c r="E20" i="7"/>
  <c r="F20" i="7" s="1"/>
  <c r="E61" i="7"/>
  <c r="L24" i="7"/>
  <c r="E72" i="7"/>
  <c r="F72" i="7" s="1"/>
  <c r="J81" i="7"/>
  <c r="I80" i="7"/>
  <c r="I68" i="7"/>
  <c r="J68" i="7"/>
  <c r="I56" i="7"/>
  <c r="J56" i="7"/>
  <c r="J45" i="7"/>
  <c r="I44" i="7"/>
  <c r="I32" i="7"/>
  <c r="J32" i="7"/>
  <c r="K20" i="7"/>
  <c r="L20" i="7" s="1"/>
  <c r="K21" i="7"/>
  <c r="I25" i="7"/>
  <c r="K22" i="7"/>
  <c r="L22" i="7" s="1"/>
  <c r="K19" i="7"/>
  <c r="L19" i="7" s="1"/>
  <c r="K23" i="7"/>
  <c r="L23" i="7" s="1"/>
  <c r="L21" i="7"/>
  <c r="D96" i="7"/>
  <c r="D97" i="7" s="1"/>
  <c r="D12" i="7"/>
  <c r="E85" i="7" l="1"/>
  <c r="F79" i="7"/>
  <c r="F85" i="7" s="1"/>
  <c r="E12" i="7"/>
  <c r="F12" i="7" s="1"/>
  <c r="F37" i="7"/>
  <c r="D13" i="7"/>
  <c r="E95" i="7" s="1"/>
  <c r="F95" i="7" s="1"/>
  <c r="F25" i="7"/>
  <c r="F49" i="7"/>
  <c r="J82" i="7"/>
  <c r="I81" i="7"/>
  <c r="I69" i="7"/>
  <c r="J69" i="7"/>
  <c r="I57" i="7"/>
  <c r="J57" i="7"/>
  <c r="J46" i="7"/>
  <c r="I45" i="7"/>
  <c r="J33" i="7"/>
  <c r="I33" i="7"/>
  <c r="L25" i="7"/>
  <c r="J27" i="7" s="1"/>
  <c r="E105" i="7" s="1"/>
  <c r="E10" i="7"/>
  <c r="F10" i="7" s="1"/>
  <c r="E92" i="7"/>
  <c r="F92" i="7" s="1"/>
  <c r="E7" i="7"/>
  <c r="F7" i="7" s="1"/>
  <c r="E11" i="7"/>
  <c r="F11" i="7" s="1"/>
  <c r="E93" i="7"/>
  <c r="F93" i="7" s="1"/>
  <c r="E8" i="7"/>
  <c r="F8" i="7" s="1"/>
  <c r="E97" i="7"/>
  <c r="E94" i="7"/>
  <c r="F94" i="7" s="1"/>
  <c r="E9" i="7"/>
  <c r="F9" i="7" s="1"/>
  <c r="E13" i="7"/>
  <c r="E91" i="7"/>
  <c r="F91" i="7" s="1"/>
  <c r="E96" i="7"/>
  <c r="F96" i="7" s="1"/>
  <c r="J91" i="7"/>
  <c r="I91" i="7"/>
  <c r="I92" i="7" s="1"/>
  <c r="I93" i="7" s="1"/>
  <c r="I94" i="7" s="1"/>
  <c r="I95" i="7" s="1"/>
  <c r="I96" i="7" s="1"/>
  <c r="J7" i="7"/>
  <c r="J8" i="7" s="1"/>
  <c r="J9" i="7" s="1"/>
  <c r="J10" i="7" s="1"/>
  <c r="J11" i="7" s="1"/>
  <c r="J12" i="7" s="1"/>
  <c r="I7" i="7"/>
  <c r="F13" i="7" l="1"/>
  <c r="I8" i="7"/>
  <c r="I9" i="7" s="1"/>
  <c r="I10" i="7" s="1"/>
  <c r="I11" i="7" s="1"/>
  <c r="I12" i="7" s="1"/>
  <c r="I13" i="7"/>
  <c r="I82" i="7"/>
  <c r="J83" i="7"/>
  <c r="J70" i="7"/>
  <c r="I70" i="7"/>
  <c r="J58" i="7"/>
  <c r="I58" i="7"/>
  <c r="I46" i="7"/>
  <c r="J47" i="7"/>
  <c r="I34" i="7"/>
  <c r="J34" i="7"/>
  <c r="F97" i="7"/>
  <c r="K91" i="7"/>
  <c r="L91" i="7" s="1"/>
  <c r="J92" i="7"/>
  <c r="J84" i="7" l="1"/>
  <c r="I83" i="7"/>
  <c r="J71" i="7"/>
  <c r="I71" i="7"/>
  <c r="J59" i="7"/>
  <c r="I59" i="7"/>
  <c r="I47" i="7"/>
  <c r="J48" i="7"/>
  <c r="J35" i="7"/>
  <c r="I35" i="7"/>
  <c r="J93" i="7"/>
  <c r="I97" i="7"/>
  <c r="K84" i="7" l="1"/>
  <c r="K80" i="7"/>
  <c r="L80" i="7" s="1"/>
  <c r="K79" i="7"/>
  <c r="L79" i="7" s="1"/>
  <c r="K81" i="7"/>
  <c r="L81" i="7" s="1"/>
  <c r="K82" i="7"/>
  <c r="L82" i="7" s="1"/>
  <c r="K83" i="7"/>
  <c r="L83" i="7"/>
  <c r="I84" i="7"/>
  <c r="L84" i="7" s="1"/>
  <c r="I85" i="7"/>
  <c r="J72" i="7"/>
  <c r="I72" i="7"/>
  <c r="I73" i="7"/>
  <c r="I60" i="7"/>
  <c r="J60" i="7"/>
  <c r="I61" i="7"/>
  <c r="K48" i="7"/>
  <c r="K44" i="7"/>
  <c r="L44" i="7" s="1"/>
  <c r="K43" i="7"/>
  <c r="L43" i="7" s="1"/>
  <c r="K45" i="7"/>
  <c r="L45" i="7" s="1"/>
  <c r="K46" i="7"/>
  <c r="L46" i="7" s="1"/>
  <c r="K47" i="7"/>
  <c r="L47" i="7"/>
  <c r="I48" i="7"/>
  <c r="I49" i="7"/>
  <c r="I36" i="7"/>
  <c r="J36" i="7"/>
  <c r="I37" i="7"/>
  <c r="J94" i="7"/>
  <c r="K11" i="7"/>
  <c r="L48" i="7" l="1"/>
  <c r="L85" i="7"/>
  <c r="J87" i="7" s="1"/>
  <c r="E110" i="7" s="1"/>
  <c r="K72" i="7"/>
  <c r="L72" i="7" s="1"/>
  <c r="K67" i="7"/>
  <c r="L67" i="7" s="1"/>
  <c r="K68" i="7"/>
  <c r="L68" i="7" s="1"/>
  <c r="K69" i="7"/>
  <c r="L69" i="7" s="1"/>
  <c r="K70" i="7"/>
  <c r="L70" i="7" s="1"/>
  <c r="K71" i="7"/>
  <c r="L71" i="7" s="1"/>
  <c r="K60" i="7"/>
  <c r="K55" i="7"/>
  <c r="L55" i="7" s="1"/>
  <c r="K56" i="7"/>
  <c r="L56" i="7" s="1"/>
  <c r="K57" i="7"/>
  <c r="L57" i="7" s="1"/>
  <c r="K58" i="7"/>
  <c r="L58" i="7" s="1"/>
  <c r="K59" i="7"/>
  <c r="L59" i="7" s="1"/>
  <c r="L60" i="7"/>
  <c r="L49" i="7"/>
  <c r="J51" i="7" s="1"/>
  <c r="E107" i="7" s="1"/>
  <c r="K36" i="7"/>
  <c r="L36" i="7" s="1"/>
  <c r="K31" i="7"/>
  <c r="L31" i="7" s="1"/>
  <c r="K32" i="7"/>
  <c r="L32" i="7" s="1"/>
  <c r="K33" i="7"/>
  <c r="L33" i="7" s="1"/>
  <c r="K34" i="7"/>
  <c r="L34" i="7" s="1"/>
  <c r="K35" i="7"/>
  <c r="L35" i="7" s="1"/>
  <c r="J95" i="7"/>
  <c r="L11" i="7"/>
  <c r="K12" i="7"/>
  <c r="K7" i="7"/>
  <c r="L7" i="7" s="1"/>
  <c r="K8" i="7"/>
  <c r="L8" i="7" s="1"/>
  <c r="K9" i="7"/>
  <c r="L9" i="7" s="1"/>
  <c r="K10" i="7"/>
  <c r="L10" i="7" s="1"/>
  <c r="L73" i="7" l="1"/>
  <c r="J75" i="7" s="1"/>
  <c r="E109" i="7" s="1"/>
  <c r="L61" i="7"/>
  <c r="J63" i="7" s="1"/>
  <c r="E108" i="7" s="1"/>
  <c r="L37" i="7"/>
  <c r="J39" i="7" s="1"/>
  <c r="E106" i="7" s="1"/>
  <c r="J96" i="7"/>
  <c r="L13" i="7"/>
  <c r="J15" i="7" s="1"/>
  <c r="E104" i="7" s="1"/>
  <c r="L12" i="7"/>
  <c r="K96" i="7" l="1"/>
  <c r="L96" i="7" s="1"/>
  <c r="K92" i="7"/>
  <c r="L92" i="7" s="1"/>
  <c r="K93" i="7"/>
  <c r="L93" i="7" s="1"/>
  <c r="K94" i="7"/>
  <c r="L94" i="7" s="1"/>
  <c r="K95" i="7"/>
  <c r="L95" i="7" s="1"/>
  <c r="L97" i="7" l="1"/>
  <c r="J99" i="7" s="1"/>
  <c r="E111" i="7" s="1"/>
</calcChain>
</file>

<file path=xl/sharedStrings.xml><?xml version="1.0" encoding="utf-8"?>
<sst xmlns="http://schemas.openxmlformats.org/spreadsheetml/2006/main" count="144" uniqueCount="24">
  <si>
    <t>EK</t>
  </si>
  <si>
    <t>BL</t>
  </si>
  <si>
    <t>BH</t>
  </si>
  <si>
    <t>Mult. Y</t>
  </si>
  <si>
    <t>R</t>
  </si>
  <si>
    <t>HH</t>
  </si>
  <si>
    <t>HNH</t>
  </si>
  <si>
    <t>Model NW</t>
  </si>
  <si>
    <t>Dif</t>
  </si>
  <si>
    <t>Cum_G</t>
  </si>
  <si>
    <t>Cum_H</t>
  </si>
  <si>
    <t>Rel_J</t>
  </si>
  <si>
    <t>Gini</t>
  </si>
  <si>
    <t>Pi</t>
  </si>
  <si>
    <t>Total NW</t>
  </si>
  <si>
    <t>TOTAL POPULATION IS NORMALIZED TO 1</t>
  </si>
  <si>
    <t>Pi ordered</t>
  </si>
  <si>
    <t>NW ordered</t>
  </si>
  <si>
    <t>THEN NET WEALTH IN TERMS OF TOTAL POPULATION IS EQUIVALENT TO TOTAL NET WEALTH IN THE HOUSEHOLD GROUP</t>
  </si>
  <si>
    <t>Share</t>
  </si>
  <si>
    <t>Gini Coefficient</t>
  </si>
  <si>
    <t>(non housing net wealth in PSID)</t>
  </si>
  <si>
    <t>PSID households</t>
  </si>
  <si>
    <t>Model households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</si>
</sst>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0" fontId="3" fillId="0" borderId="0" xfId="0" applyFont="1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dLbls>
            <c:dLbl>
              <c:idx val="0"/>
              <c:layout>
                <c:manualLayout>
                  <c:x val="-5.7361548556430469E-2"/>
                  <c:y val="2.9476065491813523E-2"/>
                </c:manualLayout>
              </c:layout>
              <c:tx>
                <c:strRef>
                  <c:f>'[1]Figure 10 (real shares)'!$A$10</c:f>
                  <c:strCache>
                    <c:ptCount val="1"/>
                    <c:pt idx="0">
                      <c:v>1999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{A3B066F2-2D8F-43BD-96D7-030D4593E1F1}</c15:txfldGUID>
                      <c15:f>'[1]Figure 10 (real shares)'!$A$10</c15:f>
                      <c15:dlblFieldTableCache>
                        <c:ptCount val="1"/>
                        <c:pt idx="0">
                          <c:v>1999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5F4-4856-BB33-2C4A9D3E5669}"/>
                </c:ext>
              </c:extLst>
            </c:dLbl>
            <c:dLbl>
              <c:idx val="1"/>
              <c:layout>
                <c:manualLayout>
                  <c:x val="-1.7372989044749921E-2"/>
                  <c:y val="-2.7666537112477029E-2"/>
                </c:manualLayout>
              </c:layout>
              <c:tx>
                <c:strRef>
                  <c:f>'[1]Figure 10 (real shares)'!$A$11</c:f>
                  <c:strCache>
                    <c:ptCount val="1"/>
                    <c:pt idx="0">
                      <c:v>2001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{89B96A84-2F66-44E5-85FC-707B654D4DF1}</c15:txfldGUID>
                      <c15:f>'[1]Figure 10 (real shares)'!$A$11</c15:f>
                      <c15:dlblFieldTableCache>
                        <c:ptCount val="1"/>
                        <c:pt idx="0">
                          <c:v>2001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75F4-4856-BB33-2C4A9D3E5669}"/>
                </c:ext>
              </c:extLst>
            </c:dLbl>
            <c:dLbl>
              <c:idx val="2"/>
              <c:layout>
                <c:manualLayout>
                  <c:x val="-9.4729739759393861E-2"/>
                  <c:y val="-2.7538902244166573E-2"/>
                </c:manualLayout>
              </c:layout>
              <c:tx>
                <c:strRef>
                  <c:f>'[1]Figure 10 (real shares)'!$A$12</c:f>
                  <c:strCache>
                    <c:ptCount val="1"/>
                    <c:pt idx="0">
                      <c:v>2003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{75B22D3D-DBAA-462C-AD28-2915A79ECCBD}</c15:txfldGUID>
                      <c15:f>'[1]Figure 10 (real shares)'!$A$12</c15:f>
                      <c15:dlblFieldTableCache>
                        <c:ptCount val="1"/>
                        <c:pt idx="0">
                          <c:v>2003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5F4-4856-BB33-2C4A9D3E5669}"/>
                </c:ext>
              </c:extLst>
            </c:dLbl>
            <c:dLbl>
              <c:idx val="3"/>
              <c:layout>
                <c:manualLayout>
                  <c:x val="-6.0138888888888888E-2"/>
                  <c:y val="-2.4492688413948315E-2"/>
                </c:manualLayout>
              </c:layout>
              <c:tx>
                <c:strRef>
                  <c:f>'[1]Figure 10 (real shares)'!$A$13</c:f>
                  <c:strCache>
                    <c:ptCount val="1"/>
                    <c:pt idx="0">
                      <c:v>2005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{EF26F8F9-FDE0-4171-9A12-08CFAD6B1953}</c15:txfldGUID>
                      <c15:f>'[1]Figure 10 (real shares)'!$A$13</c15:f>
                      <c15:dlblFieldTableCache>
                        <c:ptCount val="1"/>
                        <c:pt idx="0">
                          <c:v>2005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75F4-4856-BB33-2C4A9D3E5669}"/>
                </c:ext>
              </c:extLst>
            </c:dLbl>
            <c:dLbl>
              <c:idx val="4"/>
              <c:layout>
                <c:manualLayout>
                  <c:x val="-4.9028433945756782E-2"/>
                  <c:y val="2.9476065491813523E-2"/>
                </c:manualLayout>
              </c:layout>
              <c:tx>
                <c:strRef>
                  <c:f>'[1]Figure 10 (real shares)'!$A$14</c:f>
                  <c:strCache>
                    <c:ptCount val="1"/>
                    <c:pt idx="0">
                      <c:v>2007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{65D9F226-45E0-4E8F-A9ED-5DAA1E5CF68A}</c15:txfldGUID>
                      <c15:f>'[1]Figure 10 (real shares)'!$A$14</c15:f>
                      <c15:dlblFieldTableCache>
                        <c:ptCount val="1"/>
                        <c:pt idx="0">
                          <c:v>2007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5F4-4856-BB33-2C4A9D3E5669}"/>
                </c:ext>
              </c:extLst>
            </c:dLbl>
            <c:dLbl>
              <c:idx val="5"/>
              <c:layout>
                <c:manualLayout>
                  <c:x val="-5.7361329833770777E-2"/>
                  <c:y val="-2.449193850768654E-2"/>
                </c:manualLayout>
              </c:layout>
              <c:tx>
                <c:strRef>
                  <c:f>'[1]Figure 10 (real shares)'!$A$15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{A7076F33-21C2-4DDB-9E89-E3D2CDD4EB4B}</c15:txfldGUID>
                      <c15:f>'[1]Figure 10 (real shares)'!$A$15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75F4-4856-BB33-2C4A9D3E5669}"/>
                </c:ext>
              </c:extLst>
            </c:dLbl>
            <c:dLbl>
              <c:idx val="6"/>
              <c:layout>
                <c:manualLayout>
                  <c:x val="-5.4583552055993002E-2"/>
                  <c:y val="-2.4492188476440444E-2"/>
                </c:manualLayout>
              </c:layout>
              <c:tx>
                <c:strRef>
                  <c:f>'[1]Figure 10 (real shares)'!$A$16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{2859BFBB-B84F-4965-92AC-46A6A13332B2}</c15:txfldGUID>
                      <c15:f>'[1]Figure 10 (real shares)'!$A$16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5F4-4856-BB33-2C4A9D3E5669}"/>
                </c:ext>
              </c:extLst>
            </c:dLbl>
            <c:dLbl>
              <c:idx val="7"/>
              <c:layout>
                <c:manualLayout>
                  <c:x val="-5.4583333333333234E-2"/>
                  <c:y val="1.9952505936757906E-2"/>
                </c:manualLayout>
              </c:layout>
              <c:tx>
                <c:strRef>
                  <c:f>'[1]Figure 10 (real shares)'!$A$17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{C87936E4-D93D-4741-972C-0878627DB4BB}</c15:txfldGUID>
                      <c15:f>'[1]Figure 10 (real shares)'!$A$17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75F4-4856-BB33-2C4A9D3E5669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xVal>
            <c:numRef>
              <c:f>Gini!$E$104:$E$111</c:f>
              <c:numCache>
                <c:formatCode>0.0000</c:formatCode>
                <c:ptCount val="8"/>
                <c:pt idx="0">
                  <c:v>0.98792067951113549</c:v>
                </c:pt>
                <c:pt idx="1">
                  <c:v>0.98798442939758746</c:v>
                </c:pt>
                <c:pt idx="2">
                  <c:v>0.98779208580231381</c:v>
                </c:pt>
                <c:pt idx="3">
                  <c:v>0.98865268798793771</c:v>
                </c:pt>
                <c:pt idx="4">
                  <c:v>0.98970076088209347</c:v>
                </c:pt>
                <c:pt idx="5">
                  <c:v>0.9905451606102188</c:v>
                </c:pt>
                <c:pt idx="6">
                  <c:v>0.99050868215231613</c:v>
                </c:pt>
                <c:pt idx="7">
                  <c:v>0.99122735613043589</c:v>
                </c:pt>
              </c:numCache>
            </c:numRef>
          </c:xVal>
          <c:yVal>
            <c:numRef>
              <c:f>Gini!$F$104:$F$111</c:f>
              <c:numCache>
                <c:formatCode>0.0000</c:formatCode>
                <c:ptCount val="8"/>
                <c:pt idx="0">
                  <c:v>1.44</c:v>
                </c:pt>
                <c:pt idx="1">
                  <c:v>1.4470000000000001</c:v>
                </c:pt>
                <c:pt idx="2">
                  <c:v>1.4470000000000001</c:v>
                </c:pt>
                <c:pt idx="3">
                  <c:v>1.5149999999999999</c:v>
                </c:pt>
                <c:pt idx="4">
                  <c:v>1.5940000000000001</c:v>
                </c:pt>
                <c:pt idx="5">
                  <c:v>1.875</c:v>
                </c:pt>
                <c:pt idx="6">
                  <c:v>1.9410000000000001</c:v>
                </c:pt>
                <c:pt idx="7">
                  <c:v>2.13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5F4-4856-BB33-2C4A9D3E5669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50886272"/>
        <c:axId val="50886848"/>
      </c:scatterChart>
      <c:valAx>
        <c:axId val="5088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s-ES" sz="1200"/>
                  <a:t>Model-implied Gini coefficient</a:t>
                </a:r>
              </a:p>
            </c:rich>
          </c:tx>
          <c:layout>
            <c:manualLayout>
              <c:xMode val="edge"/>
              <c:yMode val="edge"/>
              <c:x val="0.33924614783217566"/>
              <c:y val="0.9023659282501415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s-ES"/>
          </a:p>
        </c:txPr>
        <c:crossAx val="50886848"/>
        <c:crosses val="autoZero"/>
        <c:crossBetween val="midCat"/>
      </c:valAx>
      <c:valAx>
        <c:axId val="50886848"/>
        <c:scaling>
          <c:orientation val="minMax"/>
          <c:max val="2.2000000000000002"/>
          <c:min val="1.3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s-ES" sz="1200"/>
                  <a:t>Output multiplier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s-ES"/>
          </a:p>
        </c:txPr>
        <c:crossAx val="50886272"/>
        <c:crossesAt val="0.95400000000000007"/>
        <c:crossBetween val="midCat"/>
      </c:valAx>
      <c:spPr>
        <a:ln w="25400">
          <a:solidFill>
            <a:schemeClr val="tx1">
              <a:alpha val="96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dLbls>
            <c:dLbl>
              <c:idx val="0"/>
              <c:layout>
                <c:manualLayout>
                  <c:x val="-5.7361548556430469E-2"/>
                  <c:y val="2.9476065491813523E-2"/>
                </c:manualLayout>
              </c:layout>
              <c:tx>
                <c:strRef>
                  <c:f>'[2]Gini Fig. 11'!$A$10</c:f>
                  <c:strCache>
                    <c:ptCount val="1"/>
                    <c:pt idx="0">
                      <c:v>1999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{9546EA35-1297-45DC-A4ED-AF1F5BF03D3D}</c15:txfldGUID>
                      <c15:f>'[2]Gini Fig. 11'!$A$10</c15:f>
                      <c15:dlblFieldTableCache>
                        <c:ptCount val="1"/>
                        <c:pt idx="0">
                          <c:v>1999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DF22-43B7-A7BF-C729A2225A2F}"/>
                </c:ext>
              </c:extLst>
            </c:dLbl>
            <c:dLbl>
              <c:idx val="1"/>
              <c:layout>
                <c:manualLayout>
                  <c:x val="-5.7361548556430497E-2"/>
                  <c:y val="-2.7666541682289832E-2"/>
                </c:manualLayout>
              </c:layout>
              <c:tx>
                <c:strRef>
                  <c:f>'[2]Gini Fig. 11'!$A$11</c:f>
                  <c:strCache>
                    <c:ptCount val="1"/>
                    <c:pt idx="0">
                      <c:v>2001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{ADEDB2A8-C510-4F52-9510-EC65F7F65C0E}</c15:txfldGUID>
                      <c15:f>'[2]Gini Fig. 11'!$A$11</c15:f>
                      <c15:dlblFieldTableCache>
                        <c:ptCount val="1"/>
                        <c:pt idx="0">
                          <c:v>2001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DF22-43B7-A7BF-C729A2225A2F}"/>
                </c:ext>
              </c:extLst>
            </c:dLbl>
            <c:dLbl>
              <c:idx val="2"/>
              <c:layout>
                <c:manualLayout>
                  <c:x val="-1.4752590373504083E-2"/>
                  <c:y val="3.6446472527314339E-2"/>
                </c:manualLayout>
              </c:layout>
              <c:tx>
                <c:strRef>
                  <c:f>'[2]Gini Fig. 11'!$A$12</c:f>
                  <c:strCache>
                    <c:ptCount val="1"/>
                    <c:pt idx="0">
                      <c:v>2003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{6A205CAC-9061-4BA0-B4F6-E56C6AD31630}</c15:txfldGUID>
                      <c15:f>'[2]Gini Fig. 11'!$A$12</c15:f>
                      <c15:dlblFieldTableCache>
                        <c:ptCount val="1"/>
                        <c:pt idx="0">
                          <c:v>2003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DF22-43B7-A7BF-C729A2225A2F}"/>
                </c:ext>
              </c:extLst>
            </c:dLbl>
            <c:dLbl>
              <c:idx val="3"/>
              <c:layout>
                <c:manualLayout>
                  <c:x val="-6.0138888888888888E-2"/>
                  <c:y val="-2.4492688413948315E-2"/>
                </c:manualLayout>
              </c:layout>
              <c:tx>
                <c:strRef>
                  <c:f>'[2]Gini Fig. 11'!$A$13</c:f>
                  <c:strCache>
                    <c:ptCount val="1"/>
                    <c:pt idx="0">
                      <c:v>2005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{3DC63EA5-6975-488E-B18B-B19FE9D7BC03}</c15:txfldGUID>
                      <c15:f>'[2]Gini Fig. 11'!$A$13</c15:f>
                      <c15:dlblFieldTableCache>
                        <c:ptCount val="1"/>
                        <c:pt idx="0">
                          <c:v>2005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DF22-43B7-A7BF-C729A2225A2F}"/>
                </c:ext>
              </c:extLst>
            </c:dLbl>
            <c:dLbl>
              <c:idx val="4"/>
              <c:layout>
                <c:manualLayout>
                  <c:x val="-4.9028433945756782E-2"/>
                  <c:y val="2.9476065491813523E-2"/>
                </c:manualLayout>
              </c:layout>
              <c:tx>
                <c:strRef>
                  <c:f>'[2]Gini Fig. 11'!$A$14</c:f>
                  <c:strCache>
                    <c:ptCount val="1"/>
                    <c:pt idx="0">
                      <c:v>2007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{FC64797A-A3CA-4F38-847E-ADE239714C1A}</c15:txfldGUID>
                      <c15:f>'[2]Gini Fig. 11'!$A$14</c15:f>
                      <c15:dlblFieldTableCache>
                        <c:ptCount val="1"/>
                        <c:pt idx="0">
                          <c:v>2007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DF22-43B7-A7BF-C729A2225A2F}"/>
                </c:ext>
              </c:extLst>
            </c:dLbl>
            <c:dLbl>
              <c:idx val="5"/>
              <c:layout>
                <c:manualLayout>
                  <c:x val="-4.0223378247384992E-2"/>
                  <c:y val="4.5587240351811602E-2"/>
                </c:manualLayout>
              </c:layout>
              <c:tx>
                <c:strRef>
                  <c:f>'[2]Gini Fig. 11'!$A$15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{EDD22DFE-9C77-4C93-A197-F33FF10726B6}</c15:txfldGUID>
                      <c15:f>'[2]Gini Fig. 11'!$A$15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DF22-43B7-A7BF-C729A2225A2F}"/>
                </c:ext>
              </c:extLst>
            </c:dLbl>
            <c:dLbl>
              <c:idx val="6"/>
              <c:layout>
                <c:manualLayout>
                  <c:x val="-4.6014412080238043E-2"/>
                  <c:y val="-3.9726832591995498E-2"/>
                </c:manualLayout>
              </c:layout>
              <c:tx>
                <c:strRef>
                  <c:f>'[2]Gini Fig. 11'!$A$16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0834047415024271E-2"/>
                      <c:h val="5.0060938452163313E-2"/>
                    </c:manualLayout>
                  </c15:layout>
                  <c15:dlblFieldTable>
                    <c15:dlblFTEntry>
                      <c15:txfldGUID>{E2A7B5F7-5461-406D-B25E-1A369B27A704}</c15:txfldGUID>
                      <c15:f>'[2]Gini Fig. 11'!$A$16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DF22-43B7-A7BF-C729A2225A2F}"/>
                </c:ext>
              </c:extLst>
            </c:dLbl>
            <c:dLbl>
              <c:idx val="7"/>
              <c:layout>
                <c:manualLayout>
                  <c:x val="-4.8870626390210323E-2"/>
                  <c:y val="3.5187157820994498E-2"/>
                </c:manualLayout>
              </c:layout>
              <c:tx>
                <c:strRef>
                  <c:f>'[2]Gini Fig. 11'!$A$17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100" b="1" i="0" u="none" strike="noStrike">
                      <a:latin typeface="Calibri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{AEEA95AA-4975-4C6A-806C-0EBC143D2185}</c15:txfldGUID>
                      <c15:f>'[2]Gini Fig. 11'!$A$17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DF22-43B7-A7BF-C729A2225A2F}"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inear"/>
            <c:dispRSqr val="0"/>
            <c:dispEq val="0"/>
          </c:trendline>
          <c:xVal>
            <c:numRef>
              <c:f>Gini!$G$104:$G$111</c:f>
              <c:numCache>
                <c:formatCode>0.0000</c:formatCode>
                <c:ptCount val="8"/>
                <c:pt idx="0">
                  <c:v>0.85099999999999998</c:v>
                </c:pt>
                <c:pt idx="1">
                  <c:v>0.84299999999999997</c:v>
                </c:pt>
                <c:pt idx="2">
                  <c:v>0.84399999999999997</c:v>
                </c:pt>
                <c:pt idx="3">
                  <c:v>0.85299999999999998</c:v>
                </c:pt>
                <c:pt idx="4">
                  <c:v>0.86099999999999999</c:v>
                </c:pt>
                <c:pt idx="5">
                  <c:v>0.872</c:v>
                </c:pt>
                <c:pt idx="6">
                  <c:v>0.872</c:v>
                </c:pt>
                <c:pt idx="7">
                  <c:v>0.874</c:v>
                </c:pt>
              </c:numCache>
            </c:numRef>
          </c:xVal>
          <c:yVal>
            <c:numRef>
              <c:f>Gini!$E$104:$E$111</c:f>
              <c:numCache>
                <c:formatCode>0.0000</c:formatCode>
                <c:ptCount val="8"/>
                <c:pt idx="0">
                  <c:v>0.98792067951113549</c:v>
                </c:pt>
                <c:pt idx="1">
                  <c:v>0.98798442939758746</c:v>
                </c:pt>
                <c:pt idx="2">
                  <c:v>0.98779208580231381</c:v>
                </c:pt>
                <c:pt idx="3">
                  <c:v>0.98865268798793771</c:v>
                </c:pt>
                <c:pt idx="4">
                  <c:v>0.98970076088209347</c:v>
                </c:pt>
                <c:pt idx="5">
                  <c:v>0.9905451606102188</c:v>
                </c:pt>
                <c:pt idx="6">
                  <c:v>0.99050868215231613</c:v>
                </c:pt>
                <c:pt idx="7">
                  <c:v>0.99122735613043589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F22-43B7-A7BF-C729A2225A2F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176404672"/>
        <c:axId val="176405248"/>
      </c:scatterChart>
      <c:valAx>
        <c:axId val="176404672"/>
        <c:scaling>
          <c:orientation val="minMax"/>
          <c:max val="0.88000000000000012"/>
          <c:min val="0.84000000000000008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s-ES" sz="1200"/>
                  <a:t>Gini coefficient (non housing net wealth in PSID)</a:t>
                </a:r>
              </a:p>
            </c:rich>
          </c:tx>
          <c:layout>
            <c:manualLayout>
              <c:xMode val="edge"/>
              <c:yMode val="edge"/>
              <c:x val="0.21455555555555555"/>
              <c:y val="0.90236570428696417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s-ES"/>
          </a:p>
        </c:txPr>
        <c:crossAx val="176405248"/>
        <c:crosses val="autoZero"/>
        <c:crossBetween val="midCat"/>
      </c:valAx>
      <c:valAx>
        <c:axId val="1764052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s-ES" sz="1200" b="1" i="0" u="none" strike="noStrike" baseline="0">
                    <a:effectLst/>
                  </a:rPr>
                  <a:t>Gini coefficient (simulated net wealth)</a:t>
                </a:r>
                <a:endParaRPr lang="es-ES" sz="1200"/>
              </a:p>
            </c:rich>
          </c:tx>
          <c:layout/>
          <c:overlay val="0"/>
        </c:title>
        <c:numFmt formatCode="0.00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/>
            </a:pPr>
            <a:endParaRPr lang="es-ES"/>
          </a:p>
        </c:txPr>
        <c:crossAx val="176404672"/>
        <c:crosses val="autoZero"/>
        <c:crossBetween val="midCat"/>
      </c:valAx>
      <c:spPr>
        <a:ln w="25400">
          <a:solidFill>
            <a:schemeClr val="tx1">
              <a:alpha val="96000"/>
            </a:schemeClr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</xdr:colOff>
      <xdr:row>2</xdr:row>
      <xdr:rowOff>76200</xdr:rowOff>
    </xdr:from>
    <xdr:to>
      <xdr:col>18</xdr:col>
      <xdr:colOff>693420</xdr:colOff>
      <xdr:row>24</xdr:row>
      <xdr:rowOff>53340</xdr:rowOff>
    </xdr:to>
    <xdr:graphicFrame macro="">
      <xdr:nvGraphicFramePr>
        <xdr:cNvPr id="9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133350</xdr:colOff>
      <xdr:row>23</xdr:row>
      <xdr:rowOff>171450</xdr:rowOff>
    </xdr:from>
    <xdr:to>
      <xdr:col>19</xdr:col>
      <xdr:colOff>7620</xdr:colOff>
      <xdr:row>45</xdr:row>
      <xdr:rowOff>148590</xdr:rowOff>
    </xdr:to>
    <xdr:graphicFrame macro="">
      <xdr:nvGraphicFramePr>
        <xdr:cNvPr id="11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ini_Figure10_Oct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ini_Figure11_Oct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0 (real shares)"/>
      <sheetName val="Hoja3"/>
    </sheetNames>
    <sheetDataSet>
      <sheetData sheetId="0">
        <row r="10">
          <cell r="A10">
            <v>1999</v>
          </cell>
          <cell r="B10">
            <v>0.98534613331653409</v>
          </cell>
          <cell r="C10">
            <v>1.44</v>
          </cell>
        </row>
        <row r="11">
          <cell r="A11">
            <v>2001</v>
          </cell>
          <cell r="B11">
            <v>0.98609225027800385</v>
          </cell>
          <cell r="C11">
            <v>1.4470000000000001</v>
          </cell>
        </row>
        <row r="12">
          <cell r="A12">
            <v>2003</v>
          </cell>
          <cell r="B12">
            <v>0.98557088088075173</v>
          </cell>
          <cell r="C12">
            <v>1.4470000000000001</v>
          </cell>
        </row>
        <row r="13">
          <cell r="A13">
            <v>2005</v>
          </cell>
          <cell r="B13">
            <v>0.98661168454569448</v>
          </cell>
          <cell r="C13">
            <v>1.5149999999999999</v>
          </cell>
        </row>
        <row r="14">
          <cell r="A14">
            <v>2007</v>
          </cell>
          <cell r="B14">
            <v>0.98798195143619549</v>
          </cell>
          <cell r="C14">
            <v>1.5940000000000001</v>
          </cell>
        </row>
        <row r="15">
          <cell r="A15">
            <v>2009</v>
          </cell>
          <cell r="B15">
            <v>0.98904084453010455</v>
          </cell>
          <cell r="C15">
            <v>1.875</v>
          </cell>
        </row>
        <row r="16">
          <cell r="A16">
            <v>2011</v>
          </cell>
          <cell r="B16">
            <v>0.98882932928272849</v>
          </cell>
          <cell r="C16">
            <v>1.9410000000000001</v>
          </cell>
        </row>
        <row r="17">
          <cell r="A17">
            <v>2013</v>
          </cell>
          <cell r="B17">
            <v>0.98923585306968198</v>
          </cell>
          <cell r="C17">
            <v>2.13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ni Fig. 11"/>
      <sheetName val="Hoja3"/>
    </sheetNames>
    <sheetDataSet>
      <sheetData sheetId="0">
        <row r="10">
          <cell r="A10">
            <v>1999</v>
          </cell>
          <cell r="B10">
            <v>0.85099999999999998</v>
          </cell>
          <cell r="C10">
            <v>0.98534613331653409</v>
          </cell>
        </row>
        <row r="11">
          <cell r="A11">
            <v>2001</v>
          </cell>
          <cell r="B11">
            <v>0.84299999999999997</v>
          </cell>
          <cell r="C11">
            <v>0.98609225027800385</v>
          </cell>
        </row>
        <row r="12">
          <cell r="A12">
            <v>2003</v>
          </cell>
          <cell r="B12">
            <v>0.84399999999999997</v>
          </cell>
          <cell r="C12">
            <v>0.98557088088075173</v>
          </cell>
        </row>
        <row r="13">
          <cell r="A13">
            <v>2005</v>
          </cell>
          <cell r="B13">
            <v>0.85299999999999998</v>
          </cell>
          <cell r="C13">
            <v>0.98661168454569448</v>
          </cell>
        </row>
        <row r="14">
          <cell r="A14">
            <v>2007</v>
          </cell>
          <cell r="B14">
            <v>0.86099999999999999</v>
          </cell>
          <cell r="C14">
            <v>0.98798195143619549</v>
          </cell>
        </row>
        <row r="15">
          <cell r="A15">
            <v>2009</v>
          </cell>
          <cell r="B15">
            <v>0.872</v>
          </cell>
          <cell r="C15">
            <v>0.98904084453010455</v>
          </cell>
        </row>
        <row r="16">
          <cell r="A16">
            <v>2011</v>
          </cell>
          <cell r="B16">
            <v>0.872</v>
          </cell>
          <cell r="C16">
            <v>0.98882932928272849</v>
          </cell>
        </row>
        <row r="17">
          <cell r="A17">
            <v>2013</v>
          </cell>
          <cell r="B17">
            <v>0.874</v>
          </cell>
          <cell r="C17">
            <v>0.98923585306968198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tabSelected="1" workbookViewId="0">
      <selection activeCell="U20" sqref="U20"/>
    </sheetView>
  </sheetViews>
  <sheetFormatPr baseColWidth="10" defaultRowHeight="15" x14ac:dyDescent="0.25"/>
  <cols>
    <col min="5" max="5" width="17.42578125" customWidth="1"/>
    <col min="6" max="6" width="15.28515625" customWidth="1"/>
    <col min="7" max="7" width="16.7109375" customWidth="1"/>
  </cols>
  <sheetData>
    <row r="1" spans="1:12" x14ac:dyDescent="0.25">
      <c r="A1" s="2" t="s">
        <v>15</v>
      </c>
    </row>
    <row r="2" spans="1:12" x14ac:dyDescent="0.25">
      <c r="A2" s="2" t="s">
        <v>18</v>
      </c>
    </row>
    <row r="3" spans="1:12" x14ac:dyDescent="0.25">
      <c r="A3" s="2"/>
    </row>
    <row r="5" spans="1:12" x14ac:dyDescent="0.25">
      <c r="A5" s="2">
        <v>1999</v>
      </c>
    </row>
    <row r="6" spans="1:12" x14ac:dyDescent="0.25">
      <c r="C6" t="s">
        <v>7</v>
      </c>
      <c r="D6" t="s">
        <v>19</v>
      </c>
      <c r="E6" t="s">
        <v>13</v>
      </c>
      <c r="F6" t="s">
        <v>14</v>
      </c>
      <c r="G6" t="s">
        <v>16</v>
      </c>
      <c r="H6" t="s">
        <v>17</v>
      </c>
      <c r="I6" t="s">
        <v>9</v>
      </c>
      <c r="J6" t="s">
        <v>10</v>
      </c>
      <c r="K6" t="s">
        <v>11</v>
      </c>
      <c r="L6" t="s">
        <v>8</v>
      </c>
    </row>
    <row r="7" spans="1:12" x14ac:dyDescent="0.25">
      <c r="A7" t="s">
        <v>0</v>
      </c>
      <c r="C7">
        <v>0</v>
      </c>
      <c r="D7">
        <v>15.64</v>
      </c>
      <c r="E7">
        <f t="shared" ref="E7:E13" si="0">D7/D$13</f>
        <v>0.15640000000000001</v>
      </c>
      <c r="F7">
        <f>C7*E7</f>
        <v>0</v>
      </c>
      <c r="G7">
        <v>0.15640000000000001</v>
      </c>
      <c r="H7">
        <v>0</v>
      </c>
      <c r="I7">
        <f>G7</f>
        <v>0.15640000000000001</v>
      </c>
      <c r="J7">
        <f>H7</f>
        <v>0</v>
      </c>
      <c r="K7">
        <f t="shared" ref="K7:K12" si="1">J7/J$12</f>
        <v>0</v>
      </c>
      <c r="L7">
        <f>I7-K7</f>
        <v>0.15640000000000001</v>
      </c>
    </row>
    <row r="8" spans="1:12" x14ac:dyDescent="0.25">
      <c r="A8" t="s">
        <v>6</v>
      </c>
      <c r="C8">
        <v>0</v>
      </c>
      <c r="D8">
        <v>18.63</v>
      </c>
      <c r="E8">
        <f t="shared" si="0"/>
        <v>0.18629999999999999</v>
      </c>
      <c r="F8">
        <f t="shared" ref="F8:F12" si="2">C8*E8</f>
        <v>0</v>
      </c>
      <c r="G8">
        <v>0.18629999999999999</v>
      </c>
      <c r="H8">
        <v>0</v>
      </c>
      <c r="I8">
        <f>G8+I7</f>
        <v>0.3427</v>
      </c>
      <c r="J8">
        <f>H8+J7</f>
        <v>0</v>
      </c>
      <c r="K8">
        <f t="shared" si="1"/>
        <v>0</v>
      </c>
      <c r="L8">
        <f t="shared" ref="L8:L12" si="3">I8-K8</f>
        <v>0.3427</v>
      </c>
    </row>
    <row r="9" spans="1:12" x14ac:dyDescent="0.25">
      <c r="A9" t="s">
        <v>5</v>
      </c>
      <c r="C9" s="1">
        <v>1.6476500000000001</v>
      </c>
      <c r="D9">
        <v>5.0199999999999996</v>
      </c>
      <c r="E9">
        <f t="shared" si="0"/>
        <v>5.0199999999999995E-2</v>
      </c>
      <c r="F9">
        <f t="shared" si="2"/>
        <v>8.2712029999999992E-2</v>
      </c>
      <c r="G9">
        <v>0.1057</v>
      </c>
      <c r="H9">
        <v>5.3699933700000001E-2</v>
      </c>
      <c r="I9">
        <f t="shared" ref="I9:I12" si="4">G9+I8</f>
        <v>0.44840000000000002</v>
      </c>
      <c r="J9">
        <f t="shared" ref="J9:J12" si="5">H9+J8</f>
        <v>5.3699933700000001E-2</v>
      </c>
      <c r="K9">
        <f t="shared" si="1"/>
        <v>3.3374345620116844E-3</v>
      </c>
      <c r="L9">
        <f t="shared" si="3"/>
        <v>0.44506256543798833</v>
      </c>
    </row>
    <row r="10" spans="1:12" x14ac:dyDescent="0.25">
      <c r="A10" t="s">
        <v>1</v>
      </c>
      <c r="C10" s="1">
        <v>1.09581</v>
      </c>
      <c r="D10">
        <v>6.9</v>
      </c>
      <c r="E10">
        <f t="shared" si="0"/>
        <v>6.9000000000000006E-2</v>
      </c>
      <c r="F10">
        <f t="shared" si="2"/>
        <v>7.561089E-2</v>
      </c>
      <c r="G10">
        <v>6.9000000000000006E-2</v>
      </c>
      <c r="H10">
        <v>7.561089E-2</v>
      </c>
      <c r="I10">
        <f t="shared" si="4"/>
        <v>0.51740000000000008</v>
      </c>
      <c r="J10">
        <f t="shared" si="5"/>
        <v>0.12931082369999999</v>
      </c>
      <c r="K10">
        <f t="shared" si="1"/>
        <v>8.0366284001311458E-3</v>
      </c>
      <c r="L10">
        <f t="shared" si="3"/>
        <v>0.50936337159986889</v>
      </c>
    </row>
    <row r="11" spans="1:12" x14ac:dyDescent="0.25">
      <c r="A11" t="s">
        <v>2</v>
      </c>
      <c r="C11" s="1">
        <v>0.50804099999999996</v>
      </c>
      <c r="D11">
        <v>10.57</v>
      </c>
      <c r="E11">
        <f t="shared" si="0"/>
        <v>0.1057</v>
      </c>
      <c r="F11">
        <f t="shared" si="2"/>
        <v>5.3699933700000001E-2</v>
      </c>
      <c r="G11">
        <v>5.0199999999999995E-2</v>
      </c>
      <c r="H11">
        <v>8.2712029999999992E-2</v>
      </c>
      <c r="I11">
        <f t="shared" si="4"/>
        <v>0.5676000000000001</v>
      </c>
      <c r="J11">
        <f t="shared" si="5"/>
        <v>0.21202285369999999</v>
      </c>
      <c r="K11">
        <f t="shared" si="1"/>
        <v>1.3177155931474211E-2</v>
      </c>
      <c r="L11">
        <f t="shared" si="3"/>
        <v>0.55442284406852593</v>
      </c>
    </row>
    <row r="12" spans="1:12" x14ac:dyDescent="0.25">
      <c r="A12" t="s">
        <v>4</v>
      </c>
      <c r="C12" s="1">
        <v>36.720999999999997</v>
      </c>
      <c r="D12">
        <f>100-D7-D8-D9-D10-D11</f>
        <v>43.240000000000009</v>
      </c>
      <c r="E12">
        <f t="shared" si="0"/>
        <v>0.43240000000000012</v>
      </c>
      <c r="F12">
        <f t="shared" si="2"/>
        <v>15.878160400000002</v>
      </c>
      <c r="G12">
        <v>0.43240000000000012</v>
      </c>
      <c r="H12">
        <v>15.878160400000002</v>
      </c>
      <c r="I12">
        <f t="shared" si="4"/>
        <v>1.0000000000000002</v>
      </c>
      <c r="J12" s="2">
        <f t="shared" si="5"/>
        <v>16.090183253700001</v>
      </c>
      <c r="K12">
        <f t="shared" si="1"/>
        <v>1</v>
      </c>
      <c r="L12">
        <f t="shared" si="3"/>
        <v>0</v>
      </c>
    </row>
    <row r="13" spans="1:12" x14ac:dyDescent="0.25">
      <c r="C13" s="1"/>
      <c r="D13">
        <f>SUM(D7:D12)</f>
        <v>100</v>
      </c>
      <c r="E13">
        <f t="shared" si="0"/>
        <v>1</v>
      </c>
      <c r="F13" s="2">
        <f>SUM(F7:F12)</f>
        <v>16.090183253700001</v>
      </c>
      <c r="G13">
        <v>1</v>
      </c>
      <c r="H13" s="2">
        <f>SUM(H7:H12)</f>
        <v>16.090183253700001</v>
      </c>
      <c r="I13" s="2">
        <f>SUM(I7:I11)</f>
        <v>2.0325000000000002</v>
      </c>
      <c r="J13" s="2"/>
      <c r="K13" s="2"/>
      <c r="L13" s="2">
        <f>SUM(L7:L11)</f>
        <v>2.007948781106383</v>
      </c>
    </row>
    <row r="14" spans="1:12" x14ac:dyDescent="0.25">
      <c r="C14" s="2"/>
    </row>
    <row r="15" spans="1:12" x14ac:dyDescent="0.25">
      <c r="I15" s="2" t="s">
        <v>12</v>
      </c>
      <c r="J15" s="5">
        <f>L13/I13</f>
        <v>0.98792067951113549</v>
      </c>
    </row>
    <row r="17" spans="1:12" x14ac:dyDescent="0.25">
      <c r="A17" s="2">
        <v>2001</v>
      </c>
    </row>
    <row r="18" spans="1:12" x14ac:dyDescent="0.25">
      <c r="C18" t="s">
        <v>7</v>
      </c>
      <c r="D18" t="s">
        <v>19</v>
      </c>
      <c r="E18" t="s">
        <v>13</v>
      </c>
      <c r="F18" t="s">
        <v>14</v>
      </c>
      <c r="G18" t="s">
        <v>13</v>
      </c>
      <c r="H18" t="s">
        <v>14</v>
      </c>
      <c r="I18" t="s">
        <v>9</v>
      </c>
      <c r="J18" t="s">
        <v>10</v>
      </c>
      <c r="K18" t="s">
        <v>11</v>
      </c>
      <c r="L18" t="s">
        <v>8</v>
      </c>
    </row>
    <row r="19" spans="1:12" x14ac:dyDescent="0.25">
      <c r="A19" t="s">
        <v>0</v>
      </c>
      <c r="C19">
        <v>0</v>
      </c>
      <c r="D19">
        <v>16.010000000000002</v>
      </c>
      <c r="E19">
        <f>D19/D$25</f>
        <v>0.16010000000000005</v>
      </c>
      <c r="F19">
        <f>C19*E19</f>
        <v>0</v>
      </c>
      <c r="G19">
        <v>0.16010000000000005</v>
      </c>
      <c r="H19">
        <v>0</v>
      </c>
      <c r="I19">
        <f>G19</f>
        <v>0.16010000000000005</v>
      </c>
      <c r="J19">
        <f>H19</f>
        <v>0</v>
      </c>
      <c r="K19">
        <f>J19/J$24</f>
        <v>0</v>
      </c>
      <c r="L19">
        <f>I19-K19</f>
        <v>0.16010000000000005</v>
      </c>
    </row>
    <row r="20" spans="1:12" x14ac:dyDescent="0.25">
      <c r="A20" t="s">
        <v>6</v>
      </c>
      <c r="C20">
        <v>0</v>
      </c>
      <c r="D20">
        <v>18.350000000000001</v>
      </c>
      <c r="E20">
        <f t="shared" ref="E20:E25" si="6">D20/D$25</f>
        <v>0.18350000000000005</v>
      </c>
      <c r="F20">
        <f t="shared" ref="F20:F24" si="7">C20*E20</f>
        <v>0</v>
      </c>
      <c r="G20">
        <v>0.18350000000000005</v>
      </c>
      <c r="H20">
        <v>0</v>
      </c>
      <c r="I20">
        <f>G20+I19</f>
        <v>0.34360000000000013</v>
      </c>
      <c r="J20">
        <f>H20+J19</f>
        <v>0</v>
      </c>
      <c r="K20">
        <f t="shared" ref="K20:K24" si="8">J20/J$24</f>
        <v>0</v>
      </c>
      <c r="L20">
        <f t="shared" ref="L20:L24" si="9">I20-K20</f>
        <v>0.34360000000000013</v>
      </c>
    </row>
    <row r="21" spans="1:12" x14ac:dyDescent="0.25">
      <c r="A21" t="s">
        <v>5</v>
      </c>
      <c r="C21" s="1">
        <v>1.6476200000000001</v>
      </c>
      <c r="D21">
        <v>4.34</v>
      </c>
      <c r="E21">
        <f t="shared" si="6"/>
        <v>4.3400000000000008E-2</v>
      </c>
      <c r="F21">
        <f t="shared" si="7"/>
        <v>7.1506708000000016E-2</v>
      </c>
      <c r="G21">
        <v>0.11140000000000003</v>
      </c>
      <c r="H21">
        <v>5.6594764800000016E-2</v>
      </c>
      <c r="I21">
        <f t="shared" ref="I21:J24" si="10">G21+I20</f>
        <v>0.45500000000000018</v>
      </c>
      <c r="J21">
        <f t="shared" si="10"/>
        <v>5.6594764800000016E-2</v>
      </c>
      <c r="K21">
        <f t="shared" si="8"/>
        <v>3.5150708415209071E-3</v>
      </c>
      <c r="L21">
        <f t="shared" si="9"/>
        <v>0.45148492915847926</v>
      </c>
    </row>
    <row r="22" spans="1:12" x14ac:dyDescent="0.25">
      <c r="A22" t="s">
        <v>1</v>
      </c>
      <c r="C22" s="1">
        <v>1.09579</v>
      </c>
      <c r="D22">
        <v>7.26</v>
      </c>
      <c r="E22">
        <f t="shared" si="6"/>
        <v>7.2600000000000012E-2</v>
      </c>
      <c r="F22">
        <f t="shared" si="7"/>
        <v>7.9554354000000022E-2</v>
      </c>
      <c r="G22">
        <v>4.3400000000000008E-2</v>
      </c>
      <c r="H22">
        <v>7.1506708000000016E-2</v>
      </c>
      <c r="I22">
        <f t="shared" si="10"/>
        <v>0.49840000000000018</v>
      </c>
      <c r="J22">
        <f t="shared" si="10"/>
        <v>0.12810147280000003</v>
      </c>
      <c r="K22">
        <f t="shared" si="8"/>
        <v>7.9563145705512945E-3</v>
      </c>
      <c r="L22">
        <f t="shared" si="9"/>
        <v>0.49044368542944888</v>
      </c>
    </row>
    <row r="23" spans="1:12" x14ac:dyDescent="0.25">
      <c r="A23" t="s">
        <v>2</v>
      </c>
      <c r="C23" s="1">
        <v>0.50803200000000004</v>
      </c>
      <c r="D23">
        <v>11.14</v>
      </c>
      <c r="E23">
        <f t="shared" si="6"/>
        <v>0.11140000000000003</v>
      </c>
      <c r="F23">
        <f t="shared" si="7"/>
        <v>5.6594764800000016E-2</v>
      </c>
      <c r="G23">
        <v>7.2600000000000012E-2</v>
      </c>
      <c r="H23">
        <v>7.9554354000000022E-2</v>
      </c>
      <c r="I23">
        <f t="shared" si="10"/>
        <v>0.57100000000000017</v>
      </c>
      <c r="J23">
        <f t="shared" si="10"/>
        <v>0.20765582680000005</v>
      </c>
      <c r="K23">
        <f t="shared" si="8"/>
        <v>1.289739332668091E-2</v>
      </c>
      <c r="L23">
        <f t="shared" si="9"/>
        <v>0.55810260667331923</v>
      </c>
    </row>
    <row r="24" spans="1:12" x14ac:dyDescent="0.25">
      <c r="A24" t="s">
        <v>4</v>
      </c>
      <c r="C24" s="1">
        <v>37.046500000000002</v>
      </c>
      <c r="D24">
        <f>100-D19-D20-D21-D22-D23</f>
        <v>42.899999999999984</v>
      </c>
      <c r="E24">
        <f t="shared" si="6"/>
        <v>0.42899999999999988</v>
      </c>
      <c r="F24">
        <f t="shared" si="7"/>
        <v>15.892948499999996</v>
      </c>
      <c r="G24">
        <v>0.42899999999999988</v>
      </c>
      <c r="H24">
        <v>15.892948499999996</v>
      </c>
      <c r="I24">
        <f t="shared" si="10"/>
        <v>1</v>
      </c>
      <c r="J24" s="2">
        <f t="shared" si="10"/>
        <v>16.100604326799996</v>
      </c>
      <c r="K24">
        <f t="shared" si="8"/>
        <v>1</v>
      </c>
      <c r="L24">
        <f t="shared" si="9"/>
        <v>0</v>
      </c>
    </row>
    <row r="25" spans="1:12" x14ac:dyDescent="0.25">
      <c r="D25">
        <f>SUM(D19:D24)</f>
        <v>99.999999999999986</v>
      </c>
      <c r="E25">
        <f t="shared" si="6"/>
        <v>1</v>
      </c>
      <c r="F25" s="2">
        <f>SUM(F19:F24)</f>
        <v>16.100604326799996</v>
      </c>
      <c r="G25">
        <v>1</v>
      </c>
      <c r="H25" s="2">
        <v>16.100604326799996</v>
      </c>
      <c r="I25" s="2">
        <f>SUM(I19:I23)</f>
        <v>2.0281000000000007</v>
      </c>
      <c r="L25" s="2">
        <f>SUM(L19:L23)</f>
        <v>2.0037312212612477</v>
      </c>
    </row>
    <row r="27" spans="1:12" x14ac:dyDescent="0.25">
      <c r="I27" s="2" t="s">
        <v>12</v>
      </c>
      <c r="J27" s="5">
        <f>L25/I25</f>
        <v>0.98798442939758746</v>
      </c>
    </row>
    <row r="29" spans="1:12" x14ac:dyDescent="0.25">
      <c r="A29" s="2">
        <v>2003</v>
      </c>
    </row>
    <row r="30" spans="1:12" x14ac:dyDescent="0.25">
      <c r="C30" t="s">
        <v>7</v>
      </c>
      <c r="D30" t="s">
        <v>19</v>
      </c>
      <c r="E30" t="s">
        <v>13</v>
      </c>
      <c r="F30" t="s">
        <v>14</v>
      </c>
      <c r="G30" t="s">
        <v>13</v>
      </c>
      <c r="H30" t="s">
        <v>14</v>
      </c>
      <c r="I30" t="s">
        <v>9</v>
      </c>
      <c r="J30" t="s">
        <v>10</v>
      </c>
      <c r="K30" t="s">
        <v>11</v>
      </c>
      <c r="L30" t="s">
        <v>8</v>
      </c>
    </row>
    <row r="31" spans="1:12" x14ac:dyDescent="0.25">
      <c r="A31" t="s">
        <v>0</v>
      </c>
      <c r="C31">
        <v>0</v>
      </c>
      <c r="D31">
        <v>16.3</v>
      </c>
      <c r="E31">
        <f>D31/D$25</f>
        <v>0.16300000000000003</v>
      </c>
      <c r="F31">
        <f>C31*E31</f>
        <v>0</v>
      </c>
      <c r="G31">
        <v>0.16300000000000003</v>
      </c>
      <c r="H31">
        <v>0</v>
      </c>
      <c r="I31">
        <f>G31</f>
        <v>0.16300000000000003</v>
      </c>
      <c r="J31">
        <f>H31</f>
        <v>0</v>
      </c>
      <c r="K31">
        <f>J31/J$36</f>
        <v>0</v>
      </c>
      <c r="L31">
        <f>I31-K31</f>
        <v>0.16300000000000003</v>
      </c>
    </row>
    <row r="32" spans="1:12" x14ac:dyDescent="0.25">
      <c r="A32" t="s">
        <v>6</v>
      </c>
      <c r="C32">
        <v>0</v>
      </c>
      <c r="D32">
        <v>18.079999999999998</v>
      </c>
      <c r="E32">
        <f t="shared" ref="E32" si="11">D32/D$25</f>
        <v>0.18080000000000002</v>
      </c>
      <c r="F32">
        <f t="shared" ref="F32:F36" si="12">C32*E32</f>
        <v>0</v>
      </c>
      <c r="G32">
        <v>0.18080000000000002</v>
      </c>
      <c r="H32">
        <v>0</v>
      </c>
      <c r="I32">
        <f>G32+I31</f>
        <v>0.34380000000000005</v>
      </c>
      <c r="J32">
        <f>H32+J31</f>
        <v>0</v>
      </c>
      <c r="K32">
        <f t="shared" ref="K32:K36" si="13">J32/J$36</f>
        <v>0</v>
      </c>
      <c r="L32">
        <f t="shared" ref="L32:L36" si="14">I32-K32</f>
        <v>0.34380000000000005</v>
      </c>
    </row>
    <row r="33" spans="1:12" x14ac:dyDescent="0.25">
      <c r="A33" t="s">
        <v>5</v>
      </c>
      <c r="C33" s="1">
        <v>1.6476200000000001</v>
      </c>
      <c r="D33">
        <v>4.6100000000000003</v>
      </c>
      <c r="E33">
        <f t="shared" ref="E33" si="15">D33/D$25</f>
        <v>4.6100000000000009E-2</v>
      </c>
      <c r="F33">
        <f t="shared" si="12"/>
        <v>7.5955282000000013E-2</v>
      </c>
      <c r="G33">
        <v>0.10640000000000002</v>
      </c>
      <c r="H33">
        <v>5.4054711200000008E-2</v>
      </c>
      <c r="I33">
        <f t="shared" ref="I33:I36" si="16">G33+I32</f>
        <v>0.45020000000000004</v>
      </c>
      <c r="J33">
        <f t="shared" ref="J33:J36" si="17">H33+J32</f>
        <v>5.4054711200000008E-2</v>
      </c>
      <c r="K33">
        <f t="shared" si="13"/>
        <v>3.3624336646448307E-3</v>
      </c>
      <c r="L33">
        <f t="shared" si="14"/>
        <v>0.44683756633535521</v>
      </c>
    </row>
    <row r="34" spans="1:12" x14ac:dyDescent="0.25">
      <c r="A34" t="s">
        <v>1</v>
      </c>
      <c r="C34" s="1">
        <v>1.09579</v>
      </c>
      <c r="D34">
        <v>7.62</v>
      </c>
      <c r="E34">
        <f t="shared" ref="E34" si="18">D34/D$25</f>
        <v>7.6200000000000018E-2</v>
      </c>
      <c r="F34">
        <f t="shared" si="12"/>
        <v>8.3499198000000024E-2</v>
      </c>
      <c r="G34">
        <v>4.6100000000000009E-2</v>
      </c>
      <c r="H34">
        <v>7.5955282000000013E-2</v>
      </c>
      <c r="I34">
        <f t="shared" si="16"/>
        <v>0.49630000000000007</v>
      </c>
      <c r="J34">
        <f t="shared" si="17"/>
        <v>0.13000999320000001</v>
      </c>
      <c r="K34">
        <f t="shared" si="13"/>
        <v>8.087176273285231E-3</v>
      </c>
      <c r="L34">
        <f t="shared" si="14"/>
        <v>0.48821282372671482</v>
      </c>
    </row>
    <row r="35" spans="1:12" x14ac:dyDescent="0.25">
      <c r="A35" t="s">
        <v>2</v>
      </c>
      <c r="C35" s="1">
        <v>0.50803299999999996</v>
      </c>
      <c r="D35">
        <v>10.64</v>
      </c>
      <c r="E35">
        <f t="shared" ref="E35" si="19">D35/D$25</f>
        <v>0.10640000000000002</v>
      </c>
      <c r="F35">
        <f t="shared" si="12"/>
        <v>5.4054711200000008E-2</v>
      </c>
      <c r="G35">
        <v>7.6200000000000018E-2</v>
      </c>
      <c r="H35">
        <v>8.3499198000000024E-2</v>
      </c>
      <c r="I35">
        <f t="shared" si="16"/>
        <v>0.57250000000000012</v>
      </c>
      <c r="J35">
        <f t="shared" si="17"/>
        <v>0.21350919120000003</v>
      </c>
      <c r="K35">
        <f t="shared" si="13"/>
        <v>1.3281182643742805E-2</v>
      </c>
      <c r="L35">
        <f t="shared" si="14"/>
        <v>0.55921881735625734</v>
      </c>
    </row>
    <row r="36" spans="1:12" x14ac:dyDescent="0.25">
      <c r="A36" t="s">
        <v>4</v>
      </c>
      <c r="C36" s="1">
        <v>37.105400000000003</v>
      </c>
      <c r="D36">
        <f>100-D31-D32-D33-D34-D35</f>
        <v>42.750000000000007</v>
      </c>
      <c r="E36">
        <f t="shared" ref="E36" si="20">D36/D$25</f>
        <v>0.42750000000000016</v>
      </c>
      <c r="F36">
        <f t="shared" si="12"/>
        <v>15.862558500000008</v>
      </c>
      <c r="G36">
        <v>0.42750000000000016</v>
      </c>
      <c r="H36">
        <v>15.862558500000008</v>
      </c>
      <c r="I36">
        <f t="shared" si="16"/>
        <v>1.0000000000000002</v>
      </c>
      <c r="J36" s="2">
        <f t="shared" si="17"/>
        <v>16.076067691200009</v>
      </c>
      <c r="K36">
        <f t="shared" si="13"/>
        <v>1</v>
      </c>
      <c r="L36">
        <f t="shared" si="14"/>
        <v>0</v>
      </c>
    </row>
    <row r="37" spans="1:12" x14ac:dyDescent="0.25">
      <c r="D37">
        <f>SUM(D31:D36)</f>
        <v>100</v>
      </c>
      <c r="E37">
        <f t="shared" ref="E37" si="21">D37/D$25</f>
        <v>1.0000000000000002</v>
      </c>
      <c r="F37" s="2">
        <f>SUM(F31:F36)</f>
        <v>16.076067691200009</v>
      </c>
      <c r="G37">
        <v>1.0000000000000002</v>
      </c>
      <c r="H37" s="2">
        <f>SUM(H31:H36)</f>
        <v>16.076067691200009</v>
      </c>
      <c r="I37" s="2">
        <f>SUM(I31:I35)</f>
        <v>2.0258000000000003</v>
      </c>
      <c r="L37" s="2">
        <f>SUM(L31:L35)</f>
        <v>2.0010692074183276</v>
      </c>
    </row>
    <row r="39" spans="1:12" x14ac:dyDescent="0.25">
      <c r="I39" s="2" t="s">
        <v>12</v>
      </c>
      <c r="J39" s="5">
        <f>L37/I37</f>
        <v>0.98779208580231381</v>
      </c>
    </row>
    <row r="41" spans="1:12" x14ac:dyDescent="0.25">
      <c r="A41" s="2">
        <v>2005</v>
      </c>
    </row>
    <row r="42" spans="1:12" x14ac:dyDescent="0.25">
      <c r="C42" t="s">
        <v>7</v>
      </c>
      <c r="D42" t="s">
        <v>19</v>
      </c>
      <c r="E42" t="s">
        <v>13</v>
      </c>
      <c r="F42" t="s">
        <v>14</v>
      </c>
      <c r="G42" t="s">
        <v>13</v>
      </c>
      <c r="H42" t="s">
        <v>14</v>
      </c>
      <c r="I42" t="s">
        <v>9</v>
      </c>
      <c r="J42" t="s">
        <v>10</v>
      </c>
      <c r="K42" t="s">
        <v>11</v>
      </c>
      <c r="L42" t="s">
        <v>8</v>
      </c>
    </row>
    <row r="43" spans="1:12" x14ac:dyDescent="0.25">
      <c r="A43" t="s">
        <v>0</v>
      </c>
      <c r="C43">
        <v>0</v>
      </c>
      <c r="D43">
        <v>17.3</v>
      </c>
      <c r="E43">
        <f>D43/D$25</f>
        <v>0.17300000000000004</v>
      </c>
      <c r="F43">
        <f>C43*E43</f>
        <v>0</v>
      </c>
      <c r="G43">
        <v>0.17300000000000004</v>
      </c>
      <c r="H43">
        <v>0</v>
      </c>
      <c r="I43">
        <f>G43</f>
        <v>0.17300000000000004</v>
      </c>
      <c r="J43">
        <f>H43</f>
        <v>0</v>
      </c>
      <c r="K43">
        <f>J43/J$48</f>
        <v>0</v>
      </c>
      <c r="L43">
        <f>I43-K43</f>
        <v>0.17300000000000004</v>
      </c>
    </row>
    <row r="44" spans="1:12" x14ac:dyDescent="0.25">
      <c r="A44" t="s">
        <v>6</v>
      </c>
      <c r="C44">
        <v>0</v>
      </c>
      <c r="D44">
        <v>18.559999999999999</v>
      </c>
      <c r="E44">
        <f t="shared" ref="E44:E49" si="22">D44/D$25</f>
        <v>0.18560000000000001</v>
      </c>
      <c r="F44">
        <f t="shared" ref="F44:F48" si="23">C44*E44</f>
        <v>0</v>
      </c>
      <c r="G44">
        <v>0.18560000000000001</v>
      </c>
      <c r="H44">
        <v>0</v>
      </c>
      <c r="I44">
        <f>G44+I43</f>
        <v>0.35860000000000003</v>
      </c>
      <c r="J44">
        <f>H44+J43</f>
        <v>0</v>
      </c>
      <c r="K44">
        <f t="shared" ref="K44:K48" si="24">J44/J$48</f>
        <v>0</v>
      </c>
      <c r="L44">
        <f t="shared" ref="L44:L48" si="25">I44-K44</f>
        <v>0.35860000000000003</v>
      </c>
    </row>
    <row r="45" spans="1:12" x14ac:dyDescent="0.25">
      <c r="A45" t="s">
        <v>5</v>
      </c>
      <c r="C45" s="1">
        <v>1.6475900000000001</v>
      </c>
      <c r="D45">
        <v>4.03</v>
      </c>
      <c r="E45">
        <f t="shared" si="22"/>
        <v>4.0300000000000009E-2</v>
      </c>
      <c r="F45">
        <f t="shared" si="23"/>
        <v>6.6397877000000022E-2</v>
      </c>
      <c r="G45">
        <v>0.10260000000000001</v>
      </c>
      <c r="H45">
        <v>5.2123262400000009E-2</v>
      </c>
      <c r="I45">
        <f t="shared" ref="I45:I48" si="26">G45+I44</f>
        <v>0.46120000000000005</v>
      </c>
      <c r="J45">
        <f t="shared" ref="J45:J48" si="27">H45+J44</f>
        <v>5.2123262400000009E-2</v>
      </c>
      <c r="K45">
        <f t="shared" si="24"/>
        <v>3.2604998013216193E-3</v>
      </c>
      <c r="L45">
        <f t="shared" si="25"/>
        <v>0.45793950019867846</v>
      </c>
    </row>
    <row r="46" spans="1:12" x14ac:dyDescent="0.25">
      <c r="A46" t="s">
        <v>1</v>
      </c>
      <c r="C46" s="1">
        <v>1.0957699999999999</v>
      </c>
      <c r="D46">
        <v>7.97</v>
      </c>
      <c r="E46">
        <f t="shared" si="22"/>
        <v>7.9700000000000007E-2</v>
      </c>
      <c r="F46">
        <f t="shared" si="23"/>
        <v>8.7332869000000007E-2</v>
      </c>
      <c r="G46">
        <v>4.0300000000000009E-2</v>
      </c>
      <c r="H46">
        <v>6.6397877000000022E-2</v>
      </c>
      <c r="I46">
        <f t="shared" si="26"/>
        <v>0.50150000000000006</v>
      </c>
      <c r="J46">
        <f t="shared" si="27"/>
        <v>0.11852113940000003</v>
      </c>
      <c r="K46">
        <f t="shared" si="24"/>
        <v>7.4139287080793315E-3</v>
      </c>
      <c r="L46">
        <f t="shared" si="25"/>
        <v>0.49408607129192073</v>
      </c>
    </row>
    <row r="47" spans="1:12" x14ac:dyDescent="0.25">
      <c r="A47" t="s">
        <v>2</v>
      </c>
      <c r="C47" s="1">
        <v>0.50802400000000003</v>
      </c>
      <c r="D47">
        <v>10.26</v>
      </c>
      <c r="E47">
        <f t="shared" si="22"/>
        <v>0.10260000000000001</v>
      </c>
      <c r="F47">
        <f t="shared" si="23"/>
        <v>5.2123262400000009E-2</v>
      </c>
      <c r="G47">
        <v>7.9700000000000007E-2</v>
      </c>
      <c r="H47">
        <v>8.7332869000000007E-2</v>
      </c>
      <c r="I47">
        <f t="shared" si="26"/>
        <v>0.58120000000000005</v>
      </c>
      <c r="J47">
        <f t="shared" si="27"/>
        <v>0.20585400840000004</v>
      </c>
      <c r="K47">
        <f t="shared" si="24"/>
        <v>1.2876917571634177E-2</v>
      </c>
      <c r="L47">
        <f t="shared" si="25"/>
        <v>0.56832308242836582</v>
      </c>
    </row>
    <row r="48" spans="1:12" x14ac:dyDescent="0.25">
      <c r="A48" t="s">
        <v>4</v>
      </c>
      <c r="C48" s="1">
        <v>37.680100000000003</v>
      </c>
      <c r="D48">
        <f>100-D43-D44-D45-D46-D47</f>
        <v>41.88</v>
      </c>
      <c r="E48">
        <f t="shared" si="22"/>
        <v>0.41880000000000006</v>
      </c>
      <c r="F48">
        <f t="shared" si="23"/>
        <v>15.780425880000003</v>
      </c>
      <c r="G48">
        <v>0.41880000000000006</v>
      </c>
      <c r="H48">
        <v>15.780425880000003</v>
      </c>
      <c r="I48">
        <f t="shared" si="26"/>
        <v>1</v>
      </c>
      <c r="J48" s="2">
        <f t="shared" si="27"/>
        <v>15.986279888400002</v>
      </c>
      <c r="K48">
        <f t="shared" si="24"/>
        <v>1</v>
      </c>
      <c r="L48">
        <f t="shared" si="25"/>
        <v>0</v>
      </c>
    </row>
    <row r="49" spans="1:12" x14ac:dyDescent="0.25">
      <c r="D49">
        <f>SUM(D43:D48)</f>
        <v>100</v>
      </c>
      <c r="E49">
        <f t="shared" si="22"/>
        <v>1.0000000000000002</v>
      </c>
      <c r="F49" s="2">
        <f>SUM(F43:F48)</f>
        <v>15.986279888400002</v>
      </c>
      <c r="G49">
        <f>SUM(G43:G48)</f>
        <v>1</v>
      </c>
      <c r="H49" s="2">
        <f>SUM(H43:H48)</f>
        <v>15.986279888400002</v>
      </c>
      <c r="I49" s="2">
        <f>SUM(I43:I47)</f>
        <v>2.0755000000000003</v>
      </c>
      <c r="L49" s="2">
        <f>SUM(L43:L47)</f>
        <v>2.0519486539189651</v>
      </c>
    </row>
    <row r="51" spans="1:12" x14ac:dyDescent="0.25">
      <c r="I51" s="2" t="s">
        <v>12</v>
      </c>
      <c r="J51" s="5">
        <f>L49/I49</f>
        <v>0.98865268798793771</v>
      </c>
    </row>
    <row r="53" spans="1:12" x14ac:dyDescent="0.25">
      <c r="A53" s="2">
        <v>2007</v>
      </c>
    </row>
    <row r="54" spans="1:12" x14ac:dyDescent="0.25">
      <c r="C54" t="s">
        <v>7</v>
      </c>
      <c r="D54" t="s">
        <v>19</v>
      </c>
      <c r="E54" t="s">
        <v>13</v>
      </c>
      <c r="F54" t="s">
        <v>14</v>
      </c>
      <c r="G54" t="s">
        <v>13</v>
      </c>
      <c r="H54" t="s">
        <v>14</v>
      </c>
      <c r="I54" t="s">
        <v>9</v>
      </c>
      <c r="J54" t="s">
        <v>10</v>
      </c>
      <c r="K54" t="s">
        <v>11</v>
      </c>
      <c r="L54" t="s">
        <v>8</v>
      </c>
    </row>
    <row r="55" spans="1:12" x14ac:dyDescent="0.25">
      <c r="A55" t="s">
        <v>0</v>
      </c>
      <c r="C55">
        <v>0</v>
      </c>
      <c r="D55">
        <v>18.53</v>
      </c>
      <c r="E55">
        <f>D55/D$25</f>
        <v>0.18530000000000005</v>
      </c>
      <c r="F55">
        <f>C55*E55</f>
        <v>0</v>
      </c>
      <c r="G55">
        <v>0.18530000000000005</v>
      </c>
      <c r="H55">
        <v>0</v>
      </c>
      <c r="I55">
        <f>G55</f>
        <v>0.18530000000000005</v>
      </c>
      <c r="J55">
        <f>H55</f>
        <v>0</v>
      </c>
      <c r="K55">
        <f>J55/J$60</f>
        <v>0</v>
      </c>
      <c r="L55">
        <f>I55-K55</f>
        <v>0.18530000000000005</v>
      </c>
    </row>
    <row r="56" spans="1:12" x14ac:dyDescent="0.25">
      <c r="A56" t="s">
        <v>6</v>
      </c>
      <c r="C56">
        <v>0</v>
      </c>
      <c r="D56">
        <v>18.95</v>
      </c>
      <c r="E56">
        <f t="shared" ref="E56:E61" si="28">D56/D$25</f>
        <v>0.18950000000000003</v>
      </c>
      <c r="F56">
        <f t="shared" ref="F56:F60" si="29">C56*E56</f>
        <v>0</v>
      </c>
      <c r="G56">
        <v>0.18950000000000003</v>
      </c>
      <c r="H56">
        <v>0</v>
      </c>
      <c r="I56">
        <f>G56+I55</f>
        <v>0.37480000000000008</v>
      </c>
      <c r="J56">
        <f>H56+J55</f>
        <v>0</v>
      </c>
      <c r="K56">
        <f t="shared" ref="K56:K60" si="30">J56/J$60</f>
        <v>0</v>
      </c>
      <c r="L56">
        <f t="shared" ref="L56:L60" si="31">I56-K56</f>
        <v>0.37480000000000008</v>
      </c>
    </row>
    <row r="57" spans="1:12" x14ac:dyDescent="0.25">
      <c r="A57" t="s">
        <v>5</v>
      </c>
      <c r="C57" s="1">
        <v>1.6476299999999999</v>
      </c>
      <c r="D57">
        <v>3.79</v>
      </c>
      <c r="E57">
        <f t="shared" si="28"/>
        <v>3.7900000000000003E-2</v>
      </c>
      <c r="F57">
        <f t="shared" si="29"/>
        <v>6.2445177000000004E-2</v>
      </c>
      <c r="G57">
        <v>9.5600000000000018E-2</v>
      </c>
      <c r="H57">
        <v>4.8568050400000007E-2</v>
      </c>
      <c r="I57">
        <f t="shared" ref="I57:I60" si="32">G57+I56</f>
        <v>0.4704000000000001</v>
      </c>
      <c r="J57">
        <f t="shared" ref="J57:J60" si="33">H57+J56</f>
        <v>4.8568050400000007E-2</v>
      </c>
      <c r="K57">
        <f t="shared" si="30"/>
        <v>3.0492472742978463E-3</v>
      </c>
      <c r="L57">
        <f t="shared" si="31"/>
        <v>0.46735075272570226</v>
      </c>
    </row>
    <row r="58" spans="1:12" x14ac:dyDescent="0.25">
      <c r="A58" t="s">
        <v>1</v>
      </c>
      <c r="C58" s="1">
        <v>1.09579</v>
      </c>
      <c r="D58">
        <v>7</v>
      </c>
      <c r="E58">
        <f t="shared" si="28"/>
        <v>7.0000000000000007E-2</v>
      </c>
      <c r="F58">
        <f t="shared" si="29"/>
        <v>7.6705300000000004E-2</v>
      </c>
      <c r="G58">
        <v>3.7900000000000003E-2</v>
      </c>
      <c r="H58">
        <v>6.2445177000000004E-2</v>
      </c>
      <c r="I58">
        <f t="shared" si="32"/>
        <v>0.50830000000000009</v>
      </c>
      <c r="J58">
        <f t="shared" si="33"/>
        <v>0.11101322740000001</v>
      </c>
      <c r="K58">
        <f t="shared" si="30"/>
        <v>6.9697420067834749E-3</v>
      </c>
      <c r="L58">
        <f t="shared" si="31"/>
        <v>0.50133025799321662</v>
      </c>
    </row>
    <row r="59" spans="1:12" x14ac:dyDescent="0.25">
      <c r="A59" t="s">
        <v>2</v>
      </c>
      <c r="C59" s="1">
        <v>0.50803399999999999</v>
      </c>
      <c r="D59">
        <v>9.56</v>
      </c>
      <c r="E59">
        <f t="shared" si="28"/>
        <v>9.5600000000000018E-2</v>
      </c>
      <c r="F59">
        <f t="shared" si="29"/>
        <v>4.8568050400000007E-2</v>
      </c>
      <c r="G59">
        <v>7.0000000000000007E-2</v>
      </c>
      <c r="H59">
        <v>7.6705300000000004E-2</v>
      </c>
      <c r="I59">
        <f t="shared" si="32"/>
        <v>0.57830000000000004</v>
      </c>
      <c r="J59">
        <f t="shared" si="33"/>
        <v>0.1877185274</v>
      </c>
      <c r="K59">
        <f t="shared" si="30"/>
        <v>1.1785529855438782E-2</v>
      </c>
      <c r="L59">
        <f t="shared" si="31"/>
        <v>0.56651447014456124</v>
      </c>
    </row>
    <row r="60" spans="1:12" x14ac:dyDescent="0.25">
      <c r="A60" t="s">
        <v>4</v>
      </c>
      <c r="C60" s="1">
        <v>37.325499999999998</v>
      </c>
      <c r="D60">
        <f>100-D55-D56-D57-D58-D59</f>
        <v>42.169999999999995</v>
      </c>
      <c r="E60">
        <f t="shared" si="28"/>
        <v>0.42170000000000002</v>
      </c>
      <c r="F60">
        <f t="shared" si="29"/>
        <v>15.74016335</v>
      </c>
      <c r="G60">
        <v>0.42170000000000002</v>
      </c>
      <c r="H60">
        <v>15.74016335</v>
      </c>
      <c r="I60">
        <f t="shared" si="32"/>
        <v>1</v>
      </c>
      <c r="J60" s="2">
        <f t="shared" si="33"/>
        <v>15.927881877399999</v>
      </c>
      <c r="K60">
        <f t="shared" si="30"/>
        <v>1</v>
      </c>
      <c r="L60">
        <f t="shared" si="31"/>
        <v>0</v>
      </c>
    </row>
    <row r="61" spans="1:12" x14ac:dyDescent="0.25">
      <c r="D61">
        <f>SUM(D55:D60)</f>
        <v>100</v>
      </c>
      <c r="E61">
        <f t="shared" si="28"/>
        <v>1.0000000000000002</v>
      </c>
      <c r="F61" s="2">
        <f>SUM(F55:F60)</f>
        <v>15.927881877399999</v>
      </c>
      <c r="G61">
        <f>SUM(G55:G60)</f>
        <v>1</v>
      </c>
      <c r="H61" s="2">
        <f>SUM(H55:H60)</f>
        <v>15.927881877399999</v>
      </c>
      <c r="I61" s="2">
        <f>SUM(I55:I59)</f>
        <v>2.1171000000000002</v>
      </c>
      <c r="L61" s="2">
        <f>SUM(L55:L59)</f>
        <v>2.0952954808634803</v>
      </c>
    </row>
    <row r="63" spans="1:12" x14ac:dyDescent="0.25">
      <c r="I63" s="2" t="s">
        <v>12</v>
      </c>
      <c r="J63" s="5">
        <f>L61/I61</f>
        <v>0.98970076088209347</v>
      </c>
    </row>
    <row r="65" spans="1:12" x14ac:dyDescent="0.25">
      <c r="A65" s="2">
        <v>2009</v>
      </c>
    </row>
    <row r="66" spans="1:12" x14ac:dyDescent="0.25">
      <c r="C66" t="s">
        <v>7</v>
      </c>
      <c r="D66" t="s">
        <v>19</v>
      </c>
      <c r="E66" t="s">
        <v>13</v>
      </c>
      <c r="F66" t="s">
        <v>14</v>
      </c>
      <c r="G66" t="s">
        <v>13</v>
      </c>
      <c r="H66" t="s">
        <v>14</v>
      </c>
      <c r="I66" t="s">
        <v>9</v>
      </c>
      <c r="J66" t="s">
        <v>10</v>
      </c>
      <c r="K66" t="s">
        <v>11</v>
      </c>
      <c r="L66" t="s">
        <v>8</v>
      </c>
    </row>
    <row r="67" spans="1:12" x14ac:dyDescent="0.25">
      <c r="A67" t="s">
        <v>0</v>
      </c>
      <c r="C67">
        <v>0</v>
      </c>
      <c r="D67">
        <v>21.93</v>
      </c>
      <c r="E67">
        <f>D67/D$25</f>
        <v>0.21930000000000002</v>
      </c>
      <c r="F67">
        <f>C67*E67</f>
        <v>0</v>
      </c>
      <c r="G67">
        <v>0.21930000000000002</v>
      </c>
      <c r="H67">
        <v>0</v>
      </c>
      <c r="I67">
        <f>G67</f>
        <v>0.21930000000000002</v>
      </c>
      <c r="J67">
        <f>H67</f>
        <v>0</v>
      </c>
      <c r="K67">
        <f>J67/J$72</f>
        <v>0</v>
      </c>
      <c r="L67">
        <f>I67-K67</f>
        <v>0.21930000000000002</v>
      </c>
    </row>
    <row r="68" spans="1:12" x14ac:dyDescent="0.25">
      <c r="A68" t="s">
        <v>6</v>
      </c>
      <c r="C68">
        <v>0</v>
      </c>
      <c r="D68">
        <v>19.46</v>
      </c>
      <c r="E68">
        <f t="shared" ref="E68:E73" si="34">D68/D$25</f>
        <v>0.19460000000000002</v>
      </c>
      <c r="F68">
        <f t="shared" ref="F68:F72" si="35">C68*E68</f>
        <v>0</v>
      </c>
      <c r="G68">
        <v>0.19460000000000002</v>
      </c>
      <c r="H68">
        <v>0</v>
      </c>
      <c r="I68">
        <f>G68+I67</f>
        <v>0.41390000000000005</v>
      </c>
      <c r="J68">
        <f>H68+J67</f>
        <v>0</v>
      </c>
      <c r="K68">
        <f t="shared" ref="K68:K72" si="36">J68/J$72</f>
        <v>0</v>
      </c>
      <c r="L68">
        <f t="shared" ref="L68:L72" si="37">I68-K68</f>
        <v>0.41390000000000005</v>
      </c>
    </row>
    <row r="69" spans="1:12" x14ac:dyDescent="0.25">
      <c r="A69" t="s">
        <v>5</v>
      </c>
      <c r="C69" s="1">
        <v>1.6474800000000001</v>
      </c>
      <c r="D69">
        <v>3.46</v>
      </c>
      <c r="E69">
        <f t="shared" si="34"/>
        <v>3.4600000000000006E-2</v>
      </c>
      <c r="F69">
        <f t="shared" si="35"/>
        <v>5.7002808000000009E-2</v>
      </c>
      <c r="G69">
        <v>9.5900000000000013E-2</v>
      </c>
      <c r="H69">
        <v>4.8716049200000007E-2</v>
      </c>
      <c r="I69">
        <f t="shared" ref="I69:I72" si="38">G69+I68</f>
        <v>0.50980000000000003</v>
      </c>
      <c r="J69">
        <f t="shared" ref="J69:J72" si="39">H69+J68</f>
        <v>4.8716049200000007E-2</v>
      </c>
      <c r="K69">
        <f t="shared" si="36"/>
        <v>3.1193198032766997E-3</v>
      </c>
      <c r="L69">
        <f t="shared" si="37"/>
        <v>0.5066806801967233</v>
      </c>
    </row>
    <row r="70" spans="1:12" x14ac:dyDescent="0.25">
      <c r="A70" t="s">
        <v>1</v>
      </c>
      <c r="C70" s="1">
        <v>1.0956999999999999</v>
      </c>
      <c r="D70">
        <v>7.32</v>
      </c>
      <c r="E70">
        <f t="shared" si="34"/>
        <v>7.3200000000000015E-2</v>
      </c>
      <c r="F70">
        <f t="shared" si="35"/>
        <v>8.0205240000000011E-2</v>
      </c>
      <c r="G70">
        <v>3.4600000000000006E-2</v>
      </c>
      <c r="H70">
        <v>5.7002808000000009E-2</v>
      </c>
      <c r="I70">
        <f t="shared" si="38"/>
        <v>0.5444</v>
      </c>
      <c r="J70">
        <f t="shared" si="39"/>
        <v>0.10571885720000002</v>
      </c>
      <c r="K70">
        <f t="shared" si="36"/>
        <v>6.7692460751464529E-3</v>
      </c>
      <c r="L70">
        <f t="shared" si="37"/>
        <v>0.53763075392485349</v>
      </c>
    </row>
    <row r="71" spans="1:12" x14ac:dyDescent="0.25">
      <c r="A71" t="s">
        <v>2</v>
      </c>
      <c r="C71" s="1">
        <v>0.507988</v>
      </c>
      <c r="D71">
        <v>9.59</v>
      </c>
      <c r="E71">
        <f t="shared" si="34"/>
        <v>9.5900000000000013E-2</v>
      </c>
      <c r="F71">
        <f t="shared" si="35"/>
        <v>4.8716049200000007E-2</v>
      </c>
      <c r="G71">
        <v>7.3200000000000015E-2</v>
      </c>
      <c r="H71">
        <v>8.0205240000000011E-2</v>
      </c>
      <c r="I71">
        <f t="shared" si="38"/>
        <v>0.61760000000000004</v>
      </c>
      <c r="J71">
        <f t="shared" si="39"/>
        <v>0.18592409720000003</v>
      </c>
      <c r="K71">
        <f t="shared" si="36"/>
        <v>1.1904838915022321E-2</v>
      </c>
      <c r="L71">
        <f t="shared" si="37"/>
        <v>0.60569516108497767</v>
      </c>
    </row>
    <row r="72" spans="1:12" x14ac:dyDescent="0.25">
      <c r="A72" t="s">
        <v>4</v>
      </c>
      <c r="C72" s="1">
        <v>40.354599999999998</v>
      </c>
      <c r="D72" s="4">
        <f>100-D67-D68-D69-D70-D71</f>
        <v>38.239999999999995</v>
      </c>
      <c r="E72">
        <f t="shared" si="34"/>
        <v>0.38240000000000002</v>
      </c>
      <c r="F72">
        <f t="shared" si="35"/>
        <v>15.43159904</v>
      </c>
      <c r="G72">
        <v>0.38240000000000002</v>
      </c>
      <c r="H72">
        <v>15.43159904</v>
      </c>
      <c r="I72">
        <f t="shared" si="38"/>
        <v>1</v>
      </c>
      <c r="J72" s="2">
        <f t="shared" si="39"/>
        <v>15.617523137199999</v>
      </c>
      <c r="K72">
        <f t="shared" si="36"/>
        <v>1</v>
      </c>
      <c r="L72">
        <f t="shared" si="37"/>
        <v>0</v>
      </c>
    </row>
    <row r="73" spans="1:12" x14ac:dyDescent="0.25">
      <c r="D73">
        <f>SUM(D67:D72)</f>
        <v>100</v>
      </c>
      <c r="E73">
        <f t="shared" si="34"/>
        <v>1.0000000000000002</v>
      </c>
      <c r="F73" s="2">
        <f>SUM(F67:F72)</f>
        <v>15.617523137199999</v>
      </c>
      <c r="G73">
        <f>SUM(G67:G72)</f>
        <v>1</v>
      </c>
      <c r="H73" s="2">
        <f>SUM(H67:H72)</f>
        <v>15.617523137199999</v>
      </c>
      <c r="I73" s="2">
        <f>SUM(I67:I71)</f>
        <v>2.3050000000000002</v>
      </c>
      <c r="L73" s="2">
        <f>SUM(L67:L71)</f>
        <v>2.2832065952065546</v>
      </c>
    </row>
    <row r="75" spans="1:12" x14ac:dyDescent="0.25">
      <c r="I75" s="2" t="s">
        <v>12</v>
      </c>
      <c r="J75" s="5">
        <f>L73/I73</f>
        <v>0.9905451606102188</v>
      </c>
    </row>
    <row r="77" spans="1:12" x14ac:dyDescent="0.25">
      <c r="A77" s="2">
        <v>2011</v>
      </c>
    </row>
    <row r="78" spans="1:12" x14ac:dyDescent="0.25">
      <c r="C78" t="s">
        <v>7</v>
      </c>
      <c r="D78" t="s">
        <v>19</v>
      </c>
      <c r="E78" t="s">
        <v>13</v>
      </c>
      <c r="F78" t="s">
        <v>14</v>
      </c>
      <c r="G78" t="s">
        <v>13</v>
      </c>
      <c r="H78" t="s">
        <v>14</v>
      </c>
      <c r="I78" t="s">
        <v>9</v>
      </c>
      <c r="J78" t="s">
        <v>10</v>
      </c>
      <c r="K78" t="s">
        <v>11</v>
      </c>
      <c r="L78" t="s">
        <v>8</v>
      </c>
    </row>
    <row r="79" spans="1:12" x14ac:dyDescent="0.25">
      <c r="A79" t="s">
        <v>0</v>
      </c>
      <c r="C79">
        <v>0</v>
      </c>
      <c r="D79">
        <v>22.59</v>
      </c>
      <c r="E79">
        <f>D79/D$25</f>
        <v>0.22590000000000002</v>
      </c>
      <c r="F79">
        <f>C79*E79</f>
        <v>0</v>
      </c>
      <c r="G79">
        <v>0.22590000000000002</v>
      </c>
      <c r="H79">
        <v>0</v>
      </c>
      <c r="I79">
        <f>G79</f>
        <v>0.22590000000000002</v>
      </c>
      <c r="J79">
        <f>H79</f>
        <v>0</v>
      </c>
      <c r="K79">
        <f>J79/J$84</f>
        <v>0</v>
      </c>
      <c r="L79">
        <f>I79-K79</f>
        <v>0.22590000000000002</v>
      </c>
    </row>
    <row r="80" spans="1:12" x14ac:dyDescent="0.25">
      <c r="A80" t="s">
        <v>6</v>
      </c>
      <c r="C80">
        <v>0</v>
      </c>
      <c r="D80">
        <v>19.61</v>
      </c>
      <c r="E80">
        <f t="shared" ref="E80:E84" si="40">D80/D$25</f>
        <v>0.19610000000000002</v>
      </c>
      <c r="F80">
        <f t="shared" ref="F80:F84" si="41">C80*E80</f>
        <v>0</v>
      </c>
      <c r="G80">
        <v>0.19610000000000002</v>
      </c>
      <c r="H80">
        <v>0</v>
      </c>
      <c r="I80">
        <f>G80+I79</f>
        <v>0.42200000000000004</v>
      </c>
      <c r="J80">
        <f>H80+J79</f>
        <v>0</v>
      </c>
      <c r="K80">
        <f t="shared" ref="K80:K84" si="42">J80/J$84</f>
        <v>0</v>
      </c>
      <c r="L80">
        <f t="shared" ref="L80:L84" si="43">I80-K80</f>
        <v>0.42200000000000004</v>
      </c>
    </row>
    <row r="81" spans="1:12" x14ac:dyDescent="0.25">
      <c r="A81" t="s">
        <v>5</v>
      </c>
      <c r="C81" s="1">
        <v>1.6475</v>
      </c>
      <c r="D81">
        <v>4.12</v>
      </c>
      <c r="E81">
        <f t="shared" si="40"/>
        <v>4.1200000000000007E-2</v>
      </c>
      <c r="F81">
        <f t="shared" si="41"/>
        <v>6.7877000000000007E-2</v>
      </c>
      <c r="G81">
        <v>8.9800000000000019E-2</v>
      </c>
      <c r="H81">
        <v>4.5617771400000014E-2</v>
      </c>
      <c r="I81">
        <f t="shared" ref="I81:I84" si="44">G81+I80</f>
        <v>0.51180000000000003</v>
      </c>
      <c r="J81">
        <f t="shared" ref="J81:J84" si="45">H81+J80</f>
        <v>4.5617771400000014E-2</v>
      </c>
      <c r="K81">
        <f t="shared" si="42"/>
        <v>2.9325540443285946E-3</v>
      </c>
      <c r="L81">
        <f t="shared" si="43"/>
        <v>0.50886744595567146</v>
      </c>
    </row>
    <row r="82" spans="1:12" x14ac:dyDescent="0.25">
      <c r="A82" t="s">
        <v>1</v>
      </c>
      <c r="C82" s="1">
        <v>1.09571</v>
      </c>
      <c r="D82">
        <v>6.53</v>
      </c>
      <c r="E82">
        <f t="shared" si="40"/>
        <v>6.5300000000000011E-2</v>
      </c>
      <c r="F82">
        <f t="shared" si="41"/>
        <v>7.1549863000000005E-2</v>
      </c>
      <c r="G82">
        <v>4.1200000000000007E-2</v>
      </c>
      <c r="H82">
        <v>6.7877000000000007E-2</v>
      </c>
      <c r="I82">
        <f t="shared" si="44"/>
        <v>0.55300000000000005</v>
      </c>
      <c r="J82">
        <f t="shared" si="45"/>
        <v>0.11349477140000003</v>
      </c>
      <c r="K82">
        <f t="shared" si="42"/>
        <v>7.2960502160616132E-3</v>
      </c>
      <c r="L82">
        <f t="shared" si="43"/>
        <v>0.54570394978393844</v>
      </c>
    </row>
    <row r="83" spans="1:12" x14ac:dyDescent="0.25">
      <c r="A83" t="s">
        <v>2</v>
      </c>
      <c r="C83" s="1">
        <v>0.50799300000000003</v>
      </c>
      <c r="D83">
        <v>8.98</v>
      </c>
      <c r="E83">
        <f t="shared" si="40"/>
        <v>8.9800000000000019E-2</v>
      </c>
      <c r="F83">
        <f t="shared" si="41"/>
        <v>4.5617771400000014E-2</v>
      </c>
      <c r="G83">
        <v>6.5300000000000011E-2</v>
      </c>
      <c r="H83">
        <v>7.1549863000000005E-2</v>
      </c>
      <c r="I83">
        <f t="shared" si="44"/>
        <v>0.61830000000000007</v>
      </c>
      <c r="J83">
        <f t="shared" si="45"/>
        <v>0.18504463440000002</v>
      </c>
      <c r="K83">
        <f t="shared" si="42"/>
        <v>1.189565764256134E-2</v>
      </c>
      <c r="L83">
        <f t="shared" si="43"/>
        <v>0.60640434235743879</v>
      </c>
    </row>
    <row r="84" spans="1:12" x14ac:dyDescent="0.25">
      <c r="A84" t="s">
        <v>4</v>
      </c>
      <c r="C84" s="1">
        <v>40.268799999999999</v>
      </c>
      <c r="D84">
        <f>100-D79-D80-D81-D82-D83</f>
        <v>38.17</v>
      </c>
      <c r="E84">
        <f t="shared" si="40"/>
        <v>0.38170000000000009</v>
      </c>
      <c r="F84">
        <f t="shared" si="41"/>
        <v>15.370600960000003</v>
      </c>
      <c r="G84">
        <v>0.38170000000000009</v>
      </c>
      <c r="H84">
        <v>15.370600960000003</v>
      </c>
      <c r="I84">
        <f t="shared" si="44"/>
        <v>1.0000000000000002</v>
      </c>
      <c r="J84" s="2">
        <f t="shared" si="45"/>
        <v>15.555645594400003</v>
      </c>
      <c r="K84">
        <f t="shared" si="42"/>
        <v>1</v>
      </c>
      <c r="L84">
        <f t="shared" si="43"/>
        <v>0</v>
      </c>
    </row>
    <row r="85" spans="1:12" x14ac:dyDescent="0.25">
      <c r="D85">
        <f>SUM(D79:D84)</f>
        <v>100</v>
      </c>
      <c r="E85">
        <f>SUM(E79:E84)</f>
        <v>1.0000000000000002</v>
      </c>
      <c r="F85" s="2">
        <f>SUM(F79:F84)</f>
        <v>15.555645594400003</v>
      </c>
      <c r="G85">
        <f>SUM(G79:G84)</f>
        <v>1.0000000000000002</v>
      </c>
      <c r="H85" s="2">
        <f>SUM(H79:H84)</f>
        <v>15.555645594400003</v>
      </c>
      <c r="I85" s="2">
        <f>SUM(I79:I83)</f>
        <v>2.331</v>
      </c>
      <c r="L85" s="2">
        <f>SUM(L79:L83)</f>
        <v>2.3088757380970488</v>
      </c>
    </row>
    <row r="87" spans="1:12" x14ac:dyDescent="0.25">
      <c r="I87" s="2" t="s">
        <v>12</v>
      </c>
      <c r="J87" s="5">
        <f>L85/I85</f>
        <v>0.99050868215231613</v>
      </c>
    </row>
    <row r="89" spans="1:12" x14ac:dyDescent="0.25">
      <c r="A89" s="2">
        <v>2013</v>
      </c>
    </row>
    <row r="90" spans="1:12" x14ac:dyDescent="0.25">
      <c r="C90" t="s">
        <v>7</v>
      </c>
      <c r="D90" t="s">
        <v>19</v>
      </c>
      <c r="E90" t="s">
        <v>13</v>
      </c>
      <c r="F90" t="s">
        <v>14</v>
      </c>
      <c r="G90" t="s">
        <v>16</v>
      </c>
      <c r="H90" t="s">
        <v>17</v>
      </c>
      <c r="I90" t="s">
        <v>9</v>
      </c>
      <c r="J90" t="s">
        <v>10</v>
      </c>
      <c r="K90" t="s">
        <v>11</v>
      </c>
      <c r="L90" t="s">
        <v>8</v>
      </c>
    </row>
    <row r="91" spans="1:12" x14ac:dyDescent="0.25">
      <c r="A91" t="s">
        <v>0</v>
      </c>
      <c r="C91">
        <v>0</v>
      </c>
      <c r="D91">
        <v>23.6</v>
      </c>
      <c r="E91">
        <f t="shared" ref="E91:E97" si="46">D91/D$13</f>
        <v>0.23600000000000002</v>
      </c>
      <c r="F91">
        <f>C91*E91</f>
        <v>0</v>
      </c>
      <c r="G91">
        <v>0.23600000000000002</v>
      </c>
      <c r="H91">
        <v>0</v>
      </c>
      <c r="I91">
        <f>G91</f>
        <v>0.23600000000000002</v>
      </c>
      <c r="J91">
        <f>H91</f>
        <v>0</v>
      </c>
      <c r="K91">
        <f>J91/J$12</f>
        <v>0</v>
      </c>
      <c r="L91">
        <f>I91-K91</f>
        <v>0.23600000000000002</v>
      </c>
    </row>
    <row r="92" spans="1:12" x14ac:dyDescent="0.25">
      <c r="A92" t="s">
        <v>6</v>
      </c>
      <c r="C92">
        <v>0</v>
      </c>
      <c r="D92">
        <v>20.46</v>
      </c>
      <c r="E92">
        <f t="shared" si="46"/>
        <v>0.2046</v>
      </c>
      <c r="F92">
        <f t="shared" ref="F92:F96" si="47">C92*E92</f>
        <v>0</v>
      </c>
      <c r="G92">
        <v>0.2046</v>
      </c>
      <c r="H92">
        <v>0</v>
      </c>
      <c r="I92">
        <f>G92+I91</f>
        <v>0.44059999999999999</v>
      </c>
      <c r="J92">
        <f>H92+J91</f>
        <v>0</v>
      </c>
      <c r="K92">
        <f>J92/J$96</f>
        <v>0</v>
      </c>
      <c r="L92">
        <f t="shared" ref="L92:L96" si="48">I92-K92</f>
        <v>0.44059999999999999</v>
      </c>
    </row>
    <row r="93" spans="1:12" x14ac:dyDescent="0.25">
      <c r="A93" t="s">
        <v>5</v>
      </c>
      <c r="C93" s="1">
        <v>1.6474899999999999</v>
      </c>
      <c r="D93">
        <v>4.4000000000000004</v>
      </c>
      <c r="E93">
        <f t="shared" si="46"/>
        <v>4.4000000000000004E-2</v>
      </c>
      <c r="F93">
        <f t="shared" si="47"/>
        <v>7.2489560000000008E-2</v>
      </c>
      <c r="G93">
        <v>8.2500000000000004E-2</v>
      </c>
      <c r="H93">
        <v>4.1909257499999998E-2</v>
      </c>
      <c r="I93">
        <f t="shared" ref="I93:I96" si="49">G93+I92</f>
        <v>0.52310000000000001</v>
      </c>
      <c r="J93">
        <f t="shared" ref="J93:J96" si="50">H93+J92</f>
        <v>4.1909257499999998E-2</v>
      </c>
      <c r="K93">
        <f>J93/J$96</f>
        <v>2.7157934097461808E-3</v>
      </c>
      <c r="L93">
        <f t="shared" si="48"/>
        <v>0.52038420659025386</v>
      </c>
    </row>
    <row r="94" spans="1:12" x14ac:dyDescent="0.25">
      <c r="A94" t="s">
        <v>1</v>
      </c>
      <c r="C94" s="1">
        <v>1.0956999999999999</v>
      </c>
      <c r="D94">
        <v>5.82</v>
      </c>
      <c r="E94">
        <f t="shared" si="46"/>
        <v>5.8200000000000002E-2</v>
      </c>
      <c r="F94">
        <f t="shared" si="47"/>
        <v>6.3769739999999991E-2</v>
      </c>
      <c r="G94">
        <v>5.8200000000000002E-2</v>
      </c>
      <c r="H94">
        <v>6.3769739999999991E-2</v>
      </c>
      <c r="I94">
        <f t="shared" si="49"/>
        <v>0.58130000000000004</v>
      </c>
      <c r="J94">
        <f t="shared" si="50"/>
        <v>0.10567899749999998</v>
      </c>
      <c r="K94">
        <f>J94/J$96</f>
        <v>6.8481844365551707E-3</v>
      </c>
      <c r="L94">
        <f t="shared" si="48"/>
        <v>0.57445181556344482</v>
      </c>
    </row>
    <row r="95" spans="1:12" x14ac:dyDescent="0.25">
      <c r="A95" t="s">
        <v>2</v>
      </c>
      <c r="C95" s="1">
        <v>0.50799099999999997</v>
      </c>
      <c r="D95">
        <v>8.25</v>
      </c>
      <c r="E95">
        <f t="shared" si="46"/>
        <v>8.2500000000000004E-2</v>
      </c>
      <c r="F95">
        <f t="shared" si="47"/>
        <v>4.1909257499999998E-2</v>
      </c>
      <c r="G95">
        <v>4.4000000000000004E-2</v>
      </c>
      <c r="H95">
        <v>7.2489560000000008E-2</v>
      </c>
      <c r="I95">
        <f t="shared" si="49"/>
        <v>0.62530000000000008</v>
      </c>
      <c r="J95">
        <f t="shared" si="50"/>
        <v>0.17816855749999999</v>
      </c>
      <c r="K95">
        <f>J95/J$96</f>
        <v>1.1545635097030375E-2</v>
      </c>
      <c r="L95">
        <f t="shared" si="48"/>
        <v>0.61375436490296975</v>
      </c>
    </row>
    <row r="96" spans="1:12" x14ac:dyDescent="0.25">
      <c r="A96" t="s">
        <v>4</v>
      </c>
      <c r="C96" s="1">
        <v>40.708599999999997</v>
      </c>
      <c r="D96">
        <f>100-D91-D92-D93-D94-D95</f>
        <v>37.470000000000006</v>
      </c>
      <c r="E96">
        <f t="shared" si="46"/>
        <v>0.37470000000000003</v>
      </c>
      <c r="F96">
        <f t="shared" si="47"/>
        <v>15.25351242</v>
      </c>
      <c r="G96">
        <v>0.37470000000000003</v>
      </c>
      <c r="H96">
        <v>15.25351242</v>
      </c>
      <c r="I96">
        <f t="shared" si="49"/>
        <v>1</v>
      </c>
      <c r="J96" s="2">
        <f t="shared" si="50"/>
        <v>15.431680977499999</v>
      </c>
      <c r="K96">
        <f>J96/J$96</f>
        <v>1</v>
      </c>
      <c r="L96">
        <f t="shared" si="48"/>
        <v>0</v>
      </c>
    </row>
    <row r="97" spans="4:12" x14ac:dyDescent="0.25">
      <c r="D97">
        <f>SUM(D91:D96)</f>
        <v>100</v>
      </c>
      <c r="E97">
        <f t="shared" si="46"/>
        <v>1</v>
      </c>
      <c r="F97" s="2">
        <f>SUM(F91:F96)</f>
        <v>15.431680977499999</v>
      </c>
      <c r="G97">
        <v>1</v>
      </c>
      <c r="H97" s="2">
        <v>15.431680977499999</v>
      </c>
      <c r="I97" s="2">
        <f>SUM(I91:I95)</f>
        <v>2.4063000000000003</v>
      </c>
      <c r="J97" s="2"/>
      <c r="K97" s="2"/>
      <c r="L97" s="2">
        <f>SUM(L91:L95)</f>
        <v>2.3851903870566682</v>
      </c>
    </row>
    <row r="99" spans="4:12" x14ac:dyDescent="0.25">
      <c r="I99" s="2" t="s">
        <v>12</v>
      </c>
      <c r="J99" s="5">
        <f>L97/I97</f>
        <v>0.99122735613043589</v>
      </c>
    </row>
    <row r="101" spans="4:12" x14ac:dyDescent="0.25">
      <c r="E101" s="6"/>
      <c r="F101" s="6"/>
      <c r="G101" s="6" t="s">
        <v>20</v>
      </c>
    </row>
    <row r="102" spans="4:12" x14ac:dyDescent="0.25">
      <c r="E102" s="6" t="s">
        <v>20</v>
      </c>
      <c r="F102" s="6"/>
      <c r="G102" s="6" t="s">
        <v>21</v>
      </c>
    </row>
    <row r="103" spans="4:12" x14ac:dyDescent="0.25">
      <c r="E103" s="6" t="s">
        <v>23</v>
      </c>
      <c r="F103" s="6" t="s">
        <v>3</v>
      </c>
      <c r="G103" s="6" t="s">
        <v>22</v>
      </c>
    </row>
    <row r="104" spans="4:12" x14ac:dyDescent="0.25">
      <c r="D104" s="3">
        <v>1999</v>
      </c>
      <c r="E104" s="7">
        <f>J15</f>
        <v>0.98792067951113549</v>
      </c>
      <c r="F104" s="7">
        <v>1.44</v>
      </c>
      <c r="G104" s="7">
        <v>0.85099999999999998</v>
      </c>
    </row>
    <row r="105" spans="4:12" x14ac:dyDescent="0.25">
      <c r="D105" s="3">
        <v>2001</v>
      </c>
      <c r="E105" s="7">
        <f>J27</f>
        <v>0.98798442939758746</v>
      </c>
      <c r="F105" s="7">
        <v>1.4470000000000001</v>
      </c>
      <c r="G105" s="7">
        <v>0.84299999999999997</v>
      </c>
    </row>
    <row r="106" spans="4:12" x14ac:dyDescent="0.25">
      <c r="D106" s="3">
        <v>2003</v>
      </c>
      <c r="E106" s="7">
        <f>J39</f>
        <v>0.98779208580231381</v>
      </c>
      <c r="F106" s="7">
        <v>1.4470000000000001</v>
      </c>
      <c r="G106" s="7">
        <v>0.84399999999999997</v>
      </c>
    </row>
    <row r="107" spans="4:12" x14ac:dyDescent="0.25">
      <c r="D107" s="3">
        <v>2005</v>
      </c>
      <c r="E107" s="7">
        <f>J51</f>
        <v>0.98865268798793771</v>
      </c>
      <c r="F107" s="7">
        <v>1.5149999999999999</v>
      </c>
      <c r="G107" s="7">
        <v>0.85299999999999998</v>
      </c>
    </row>
    <row r="108" spans="4:12" x14ac:dyDescent="0.25">
      <c r="D108" s="3">
        <v>2007</v>
      </c>
      <c r="E108" s="7">
        <f>J63</f>
        <v>0.98970076088209347</v>
      </c>
      <c r="F108" s="7">
        <v>1.5940000000000001</v>
      </c>
      <c r="G108" s="7">
        <v>0.86099999999999999</v>
      </c>
    </row>
    <row r="109" spans="4:12" x14ac:dyDescent="0.25">
      <c r="D109" s="3">
        <v>2009</v>
      </c>
      <c r="E109" s="7">
        <f>J75</f>
        <v>0.9905451606102188</v>
      </c>
      <c r="F109" s="7">
        <v>1.875</v>
      </c>
      <c r="G109" s="7">
        <v>0.872</v>
      </c>
    </row>
    <row r="110" spans="4:12" x14ac:dyDescent="0.25">
      <c r="D110" s="3">
        <v>2011</v>
      </c>
      <c r="E110" s="7">
        <f>J87</f>
        <v>0.99050868215231613</v>
      </c>
      <c r="F110" s="7">
        <v>1.9410000000000001</v>
      </c>
      <c r="G110" s="7">
        <v>0.872</v>
      </c>
    </row>
    <row r="111" spans="4:12" x14ac:dyDescent="0.25">
      <c r="D111" s="3">
        <v>2013</v>
      </c>
      <c r="E111" s="7">
        <f>J99</f>
        <v>0.99122735613043589</v>
      </c>
      <c r="F111" s="7">
        <v>2.13</v>
      </c>
      <c r="G111" s="7">
        <v>0.874</v>
      </c>
    </row>
  </sheetData>
  <sortState ref="G91:H96">
    <sortCondition ref="H91:H96"/>
  </sortState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</dc:creator>
  <cp:lastModifiedBy>Javier</cp:lastModifiedBy>
  <dcterms:created xsi:type="dcterms:W3CDTF">2015-07-01T08:45:48Z</dcterms:created>
  <dcterms:modified xsi:type="dcterms:W3CDTF">2020-10-23T10:44:51Z</dcterms:modified>
</cp:coreProperties>
</file>