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luisa\Dropbox (DN Research)\- HEC\-- HEC - D\dynare_v3.064\labor_bdf_zlb\bdf new dynare 15 march 2014 efficient\zlb_2014\2021 JMCB replication\"/>
    </mc:Choice>
  </mc:AlternateContent>
  <xr:revisionPtr revIDLastSave="0" documentId="13_ncr:1_{D8969830-8F1E-4723-9814-E94DC8046F45}" xr6:coauthVersionLast="47" xr6:coauthVersionMax="47" xr10:uidLastSave="{00000000-0000-0000-0000-000000000000}"/>
  <bookViews>
    <workbookView xWindow="-2970" yWindow="-21420" windowWidth="21435" windowHeight="7800" xr2:uid="{00000000-000D-0000-FFFF-FFFF00000000}"/>
  </bookViews>
  <sheets>
    <sheet name="README" sheetId="9" r:id="rId1"/>
    <sheet name="Parameters Carl" sheetId="7" r:id="rId2"/>
    <sheet name="Steady State Carl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7" l="1"/>
  <c r="G43" i="7" s="1"/>
  <c r="J40" i="7"/>
  <c r="F34" i="7"/>
  <c r="G29" i="7"/>
  <c r="G30" i="7" s="1"/>
  <c r="I25" i="7"/>
  <c r="G14" i="7"/>
  <c r="G15" i="7" s="1"/>
  <c r="I10" i="7"/>
  <c r="G18" i="7" l="1"/>
  <c r="F18" i="7"/>
  <c r="H18" i="7"/>
  <c r="H33" i="7"/>
  <c r="G33" i="7"/>
  <c r="I33" i="7" l="1"/>
  <c r="I18" i="7"/>
  <c r="G21" i="7" s="1"/>
  <c r="J33" i="7" l="1"/>
  <c r="G36" i="7"/>
  <c r="J18" i="7"/>
</calcChain>
</file>

<file path=xl/sharedStrings.xml><?xml version="1.0" encoding="utf-8"?>
<sst xmlns="http://schemas.openxmlformats.org/spreadsheetml/2006/main" count="186" uniqueCount="153">
  <si>
    <t xml:space="preserve">jd     </t>
  </si>
  <si>
    <t xml:space="preserve">jc     </t>
  </si>
  <si>
    <t xml:space="preserve">jturn  </t>
  </si>
  <si>
    <t xml:space="preserve">wturn  </t>
  </si>
  <si>
    <t xml:space="preserve">kwl    </t>
  </si>
  <si>
    <t xml:space="preserve">kfh    </t>
  </si>
  <si>
    <t xml:space="preserve">kfl    </t>
  </si>
  <si>
    <t xml:space="preserve">kjobw  </t>
  </si>
  <si>
    <t xml:space="preserve">kjobf  </t>
  </si>
  <si>
    <t xml:space="preserve">holav  </t>
  </si>
  <si>
    <t xml:space="preserve">s      </t>
  </si>
  <si>
    <t xml:space="preserve">lambda </t>
  </si>
  <si>
    <t xml:space="preserve">hobar  </t>
  </si>
  <si>
    <t xml:space="preserve">h      </t>
  </si>
  <si>
    <t xml:space="preserve">v      </t>
  </si>
  <si>
    <t xml:space="preserve">gamat  </t>
  </si>
  <si>
    <t xml:space="preserve">xit    </t>
  </si>
  <si>
    <t xml:space="preserve">sh     </t>
  </si>
  <si>
    <t xml:space="preserve">sl     </t>
  </si>
  <si>
    <t xml:space="preserve">nh     </t>
  </si>
  <si>
    <t xml:space="preserve">nl     </t>
  </si>
  <si>
    <t xml:space="preserve">n      </t>
  </si>
  <si>
    <t xml:space="preserve">rhot   </t>
  </si>
  <si>
    <t xml:space="preserve">uh     </t>
  </si>
  <si>
    <t xml:space="preserve">ul     </t>
  </si>
  <si>
    <t xml:space="preserve">u      </t>
  </si>
  <si>
    <t xml:space="preserve">th     </t>
  </si>
  <si>
    <t xml:space="preserve">kw     </t>
  </si>
  <si>
    <t xml:space="preserve">kf     </t>
  </si>
  <si>
    <t xml:space="preserve">rhon   </t>
  </si>
  <si>
    <t xml:space="preserve">q      </t>
  </si>
  <si>
    <t xml:space="preserve">ctot   </t>
  </si>
  <si>
    <t xml:space="preserve">y      </t>
  </si>
  <si>
    <t xml:space="preserve">rn     </t>
  </si>
  <si>
    <t xml:space="preserve">c      </t>
  </si>
  <si>
    <t xml:space="preserve">abar   </t>
  </si>
  <si>
    <t xml:space="preserve">mu     </t>
  </si>
  <si>
    <t xml:space="preserve">ql     </t>
  </si>
  <si>
    <t xml:space="preserve">wul    </t>
  </si>
  <si>
    <t xml:space="preserve">ho     </t>
  </si>
  <si>
    <t xml:space="preserve">surph  </t>
  </si>
  <si>
    <t xml:space="preserve">qh     </t>
  </si>
  <si>
    <t xml:space="preserve">wuh    </t>
  </si>
  <si>
    <t xml:space="preserve">x      </t>
  </si>
  <si>
    <t xml:space="preserve">Pi     </t>
  </si>
  <si>
    <t xml:space="preserve">pnum   </t>
  </si>
  <si>
    <t xml:space="preserve">pdenom </t>
  </si>
  <si>
    <t xml:space="preserve">f      </t>
  </si>
  <si>
    <t xml:space="preserve">z      </t>
  </si>
  <si>
    <t xml:space="preserve">d      </t>
  </si>
  <si>
    <t xml:space="preserve">m      </t>
  </si>
  <si>
    <t xml:space="preserve">rntrue </t>
  </si>
  <si>
    <t>alfa</t>
  </si>
  <si>
    <t>beta</t>
  </si>
  <si>
    <t>gamma</t>
  </si>
  <si>
    <t>Types</t>
  </si>
  <si>
    <t>unemp %</t>
  </si>
  <si>
    <t xml:space="preserve">share </t>
  </si>
  <si>
    <t>avg unempl</t>
  </si>
  <si>
    <t>rescaling factor</t>
  </si>
  <si>
    <t>beta+gamma</t>
  </si>
  <si>
    <t>rescaled</t>
  </si>
  <si>
    <t>alfa+beta</t>
  </si>
  <si>
    <t>ho_ss</t>
  </si>
  <si>
    <t>HH</t>
  </si>
  <si>
    <t>GG</t>
  </si>
  <si>
    <t>rhox</t>
  </si>
  <si>
    <t xml:space="preserve"> </t>
  </si>
  <si>
    <t>ratio</t>
  </si>
  <si>
    <t>Using unemp rate by age</t>
  </si>
  <si>
    <t>h-workers</t>
  </si>
  <si>
    <t>l-workers</t>
  </si>
  <si>
    <t>alfa+batea, gamma</t>
  </si>
  <si>
    <t>Parameterizations ranked by ratio unempl-l / unempl-h</t>
  </si>
  <si>
    <t>Parameterization: baseline (Param 1a Alternative)</t>
  </si>
  <si>
    <t>log</t>
  </si>
  <si>
    <t>levels</t>
  </si>
  <si>
    <t>mnemonics</t>
  </si>
  <si>
    <t>List of variables</t>
  </si>
  <si>
    <t>gamat  share of low-skill searching workers over total searching</t>
  </si>
  <si>
    <t>xit    share low skill employed workers over total employed</t>
  </si>
  <si>
    <t>sh     number of high-skill searching workers</t>
  </si>
  <si>
    <t>sl     number of searching workers low skill</t>
  </si>
  <si>
    <t>n      employed workers</t>
  </si>
  <si>
    <t>s      searching workers</t>
  </si>
  <si>
    <t>h      interviewed workers</t>
  </si>
  <si>
    <t>rhot   total separation rate</t>
  </si>
  <si>
    <t>uh     share of high-skill labor force unemployed</t>
  </si>
  <si>
    <t>ul     share of low-skill labor force unemployed</t>
  </si>
  <si>
    <t>u     share of total labor force unemployed</t>
  </si>
  <si>
    <t>th     tightness: vacancies/searching workers</t>
  </si>
  <si>
    <t>kw     pr(any worker gets an interview)</t>
  </si>
  <si>
    <t>kf     pr(a vacancy is matched with an interview)</t>
  </si>
  <si>
    <t>rhon   endogenous separation rate for low skill</t>
  </si>
  <si>
    <t>q      wholesale production</t>
  </si>
  <si>
    <t>ctot   total consumption of family</t>
  </si>
  <si>
    <t>y      retail production</t>
  </si>
  <si>
    <t>lambda MUC</t>
  </si>
  <si>
    <t>mu     markup retail</t>
  </si>
  <si>
    <t>d      preference shock</t>
  </si>
  <si>
    <t>z      agg TFP shock (assume zh is equal to ss for any t)</t>
  </si>
  <si>
    <t>v      vacancies</t>
  </si>
  <si>
    <t>hobar  hours for marginal low-skilled workers with productivity abar</t>
  </si>
  <si>
    <t>wul    value of being unemployed for low-skill</t>
  </si>
  <si>
    <t>ql     value of a match continuing at t+1 for low-skill</t>
  </si>
  <si>
    <t>x      conditional average surplus for low-skill worker employed</t>
  </si>
  <si>
    <t>ho     hours for high skill worker</t>
  </si>
  <si>
    <t>surph  surplus for high-skill worker employed</t>
  </si>
  <si>
    <t>qh     value of a match continuing at t+1 for high-skill</t>
  </si>
  <si>
    <t>wuh    value of being unemployed for high-skill</t>
  </si>
  <si>
    <t>Pi     retail inflation</t>
  </si>
  <si>
    <t>pnum, pdenom  Calvo inflation variables</t>
  </si>
  <si>
    <t>f      price dispersion</t>
  </si>
  <si>
    <t>rn     nominal i</t>
  </si>
  <si>
    <t>holav  average hours worked low-skill workers</t>
  </si>
  <si>
    <t>jd     job destruction rate</t>
  </si>
  <si>
    <t>jc     job creation rate</t>
  </si>
  <si>
    <t>jturn  job turnover rate</t>
  </si>
  <si>
    <t>wturn  worker turnover rate</t>
  </si>
  <si>
    <t>kwl    Pr l-worker enter into productive match</t>
  </si>
  <si>
    <t>kfh    Pr firms fills vacancy with h-worker and produces</t>
  </si>
  <si>
    <t>kfl    Pr firms fills vacancy with h-worker and produces</t>
  </si>
  <si>
    <t>kjobw  Unconditional probability of entering into productive match</t>
  </si>
  <si>
    <t>kjobf  Unconditional probability of filling a vacancy</t>
  </si>
  <si>
    <t>See additional relavant variables at bottom of sheet</t>
  </si>
  <si>
    <t>Additional Variables and parameters</t>
  </si>
  <si>
    <t>ell =</t>
  </si>
  <si>
    <t>kappa =</t>
  </si>
  <si>
    <t>psi =</t>
  </si>
  <si>
    <t>wuhome_h =</t>
  </si>
  <si>
    <t>zh_ss =</t>
  </si>
  <si>
    <t>ratio_av_productivity =</t>
  </si>
  <si>
    <t>hours_average =</t>
  </si>
  <si>
    <t>ratio_ctot_cmarket =</t>
  </si>
  <si>
    <t>ratio_homeproduction_cmarket_perworker =</t>
  </si>
  <si>
    <t>unempl_duration_h_ss =</t>
  </si>
  <si>
    <t>unempl_duration_l_ss =</t>
  </si>
  <si>
    <t>ratio_duration_ss =</t>
  </si>
  <si>
    <t>PLANNER</t>
  </si>
  <si>
    <t>%Federico Ravenna and Carl Walsh</t>
  </si>
  <si>
    <t>%"Worker heterogeneity, selection, and employment dynamics in a pandemic"</t>
  </si>
  <si>
    <t>% Journal of Money, Credit and Banking</t>
  </si>
  <si>
    <t>%First draft: April 2020</t>
  </si>
  <si>
    <t>% Current draft: August 2021</t>
  </si>
  <si>
    <t>%%%%</t>
  </si>
  <si>
    <t>% SEE README JMCB RAVENNA WALSH 2021.DOC</t>
  </si>
  <si>
    <t>"Pandemic Recession: L- or V-Shaped?"</t>
  </si>
  <si>
    <r>
      <t>Federal Reserve Bank of Minneapolis Quarterly Review</t>
    </r>
    <r>
      <rPr>
        <b/>
        <sz val="10"/>
        <color rgb="FF333333"/>
        <rFont val="Verdana"/>
        <family val="2"/>
      </rPr>
      <t>, May 2020, Vol. 40, No. 4011, 1</t>
    </r>
  </si>
  <si>
    <t>Victoria Gregory  Guido Menzio and  David Wiczer</t>
  </si>
  <si>
    <t>Data Supplied courtesy of Victoria Gregory, based on results for paper:</t>
  </si>
  <si>
    <t>Param 2 - HIGH Ul/Uh</t>
  </si>
  <si>
    <t>Param 1 - BASELINE</t>
  </si>
  <si>
    <t>Param 3 - LOW Ul/Uh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</si>
</sst>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4"/>
      <color rgb="FF228B22"/>
      <name val="Courier New"/>
      <family val="3"/>
    </font>
    <font>
      <b/>
      <sz val="10"/>
      <color rgb="FF333333"/>
      <name val="Verdana"/>
      <family val="2"/>
    </font>
    <font>
      <b/>
      <i/>
      <sz val="10"/>
      <color rgb="FF333333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ck">
        <color auto="1"/>
      </left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8">
    <xf numFmtId="0" fontId="0" fillId="0" borderId="0" xfId="0"/>
    <xf numFmtId="0" fontId="1" fillId="2" borderId="0" xfId="1"/>
    <xf numFmtId="0" fontId="0" fillId="3" borderId="0" xfId="0" applyFill="1"/>
    <xf numFmtId="0" fontId="2" fillId="3" borderId="0" xfId="0" applyFont="1" applyFill="1"/>
    <xf numFmtId="0" fontId="2" fillId="0" borderId="0" xfId="0" applyFont="1"/>
    <xf numFmtId="0" fontId="0" fillId="0" borderId="0" xfId="0" applyFont="1"/>
    <xf numFmtId="0" fontId="3" fillId="3" borderId="0" xfId="0" applyFont="1" applyFill="1"/>
    <xf numFmtId="0" fontId="4" fillId="3" borderId="0" xfId="0" applyFont="1" applyFill="1"/>
    <xf numFmtId="0" fontId="5" fillId="0" borderId="0" xfId="0" applyFont="1"/>
    <xf numFmtId="0" fontId="0" fillId="3" borderId="0" xfId="0" applyFill="1" applyAlignment="1">
      <alignment wrapText="1"/>
    </xf>
    <xf numFmtId="0" fontId="2" fillId="3" borderId="0" xfId="0" applyFont="1" applyFill="1" applyAlignment="1">
      <alignment wrapText="1"/>
    </xf>
    <xf numFmtId="0" fontId="6" fillId="3" borderId="0" xfId="0" applyFont="1" applyFill="1"/>
    <xf numFmtId="0" fontId="0" fillId="4" borderId="0" xfId="0" applyFill="1"/>
    <xf numFmtId="0" fontId="2" fillId="4" borderId="0" xfId="0" applyFont="1" applyFill="1"/>
    <xf numFmtId="0" fontId="0" fillId="3" borderId="1" xfId="0" applyFill="1" applyBorder="1" applyAlignment="1">
      <alignment wrapText="1"/>
    </xf>
    <xf numFmtId="0" fontId="7" fillId="0" borderId="0" xfId="0" applyFont="1" applyAlignment="1">
      <alignment vertical="center"/>
    </xf>
    <xf numFmtId="0" fontId="8" fillId="3" borderId="0" xfId="0" applyFont="1" applyFill="1"/>
    <xf numFmtId="0" fontId="9" fillId="3" borderId="0" xfId="0" applyFont="1" applyFill="1"/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A7170-C3F0-417F-9B6C-948A7E54F622}">
  <dimension ref="A1:A8"/>
  <sheetViews>
    <sheetView tabSelected="1" workbookViewId="0">
      <selection sqref="A1:J11"/>
    </sheetView>
  </sheetViews>
  <sheetFormatPr defaultRowHeight="14.5" x14ac:dyDescent="0.35"/>
  <cols>
    <col min="1" max="16384" width="8.7265625" style="4"/>
  </cols>
  <sheetData>
    <row r="1" spans="1:1" ht="18.5" x14ac:dyDescent="0.35">
      <c r="A1" s="15" t="s">
        <v>139</v>
      </c>
    </row>
    <row r="2" spans="1:1" ht="18.5" x14ac:dyDescent="0.35">
      <c r="A2" s="15" t="s">
        <v>140</v>
      </c>
    </row>
    <row r="3" spans="1:1" ht="18.5" x14ac:dyDescent="0.35">
      <c r="A3" s="15" t="s">
        <v>141</v>
      </c>
    </row>
    <row r="4" spans="1:1" ht="18.5" x14ac:dyDescent="0.35">
      <c r="A4" s="15" t="s">
        <v>142</v>
      </c>
    </row>
    <row r="5" spans="1:1" ht="18.5" x14ac:dyDescent="0.35">
      <c r="A5" s="15" t="s">
        <v>143</v>
      </c>
    </row>
    <row r="6" spans="1:1" ht="18.5" x14ac:dyDescent="0.35">
      <c r="A6" s="15" t="s">
        <v>144</v>
      </c>
    </row>
    <row r="7" spans="1:1" ht="18.5" x14ac:dyDescent="0.35">
      <c r="A7" s="15" t="s">
        <v>145</v>
      </c>
    </row>
    <row r="8" spans="1:1" ht="18.5" x14ac:dyDescent="0.35">
      <c r="A8" s="15" t="s">
        <v>144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0"/>
  <sheetViews>
    <sheetView zoomScaleNormal="100" workbookViewId="0">
      <selection activeCell="A3" sqref="A3:A5"/>
    </sheetView>
  </sheetViews>
  <sheetFormatPr defaultRowHeight="14.5" x14ac:dyDescent="0.35"/>
  <cols>
    <col min="1" max="1" width="20.453125" customWidth="1"/>
    <col min="9" max="9" width="11.81640625" customWidth="1"/>
    <col min="11" max="11" width="6.81640625" customWidth="1"/>
    <col min="12" max="12" width="5.81640625" customWidth="1"/>
  </cols>
  <sheetData>
    <row r="1" spans="1:9" s="3" customFormat="1" x14ac:dyDescent="0.35">
      <c r="A1" s="6" t="s">
        <v>73</v>
      </c>
    </row>
    <row r="2" spans="1:9" s="3" customFormat="1" x14ac:dyDescent="0.35">
      <c r="A2" s="3" t="s">
        <v>149</v>
      </c>
    </row>
    <row r="3" spans="1:9" s="3" customFormat="1" x14ac:dyDescent="0.35">
      <c r="A3" s="16" t="s">
        <v>146</v>
      </c>
    </row>
    <row r="4" spans="1:9" s="3" customFormat="1" x14ac:dyDescent="0.35">
      <c r="A4" s="16" t="s">
        <v>148</v>
      </c>
    </row>
    <row r="5" spans="1:9" s="3" customFormat="1" x14ac:dyDescent="0.35">
      <c r="A5" s="17" t="s">
        <v>147</v>
      </c>
    </row>
    <row r="6" spans="1:9" s="3" customFormat="1" x14ac:dyDescent="0.35"/>
    <row r="7" spans="1:9" x14ac:dyDescent="0.35">
      <c r="A7" s="4"/>
      <c r="F7" t="s">
        <v>55</v>
      </c>
    </row>
    <row r="9" spans="1:9" x14ac:dyDescent="0.35">
      <c r="A9" s="3" t="s">
        <v>150</v>
      </c>
      <c r="B9" t="s">
        <v>67</v>
      </c>
      <c r="F9" t="s">
        <v>52</v>
      </c>
      <c r="G9" t="s">
        <v>53</v>
      </c>
      <c r="H9" t="s">
        <v>54</v>
      </c>
      <c r="I9" t="s">
        <v>62</v>
      </c>
    </row>
    <row r="10" spans="1:9" x14ac:dyDescent="0.35">
      <c r="A10" s="2" t="s">
        <v>72</v>
      </c>
      <c r="E10" t="s">
        <v>56</v>
      </c>
      <c r="F10">
        <v>4.2</v>
      </c>
      <c r="G10">
        <v>12.5</v>
      </c>
      <c r="H10">
        <v>28.8</v>
      </c>
      <c r="I10">
        <f>+(G10*G11+F10*F11)/(G11+F11)</f>
        <v>6.7937500000000002</v>
      </c>
    </row>
    <row r="11" spans="1:9" x14ac:dyDescent="0.35">
      <c r="E11" t="s">
        <v>57</v>
      </c>
      <c r="F11">
        <v>0.55000000000000004</v>
      </c>
      <c r="G11">
        <v>0.25</v>
      </c>
      <c r="H11">
        <v>0.2</v>
      </c>
      <c r="I11">
        <v>0.8</v>
      </c>
    </row>
    <row r="14" spans="1:9" x14ac:dyDescent="0.35">
      <c r="E14" t="s">
        <v>58</v>
      </c>
      <c r="G14">
        <f>4.2*0.55+12.5*0.25+28.8*0.2</f>
        <v>11.195</v>
      </c>
    </row>
    <row r="15" spans="1:9" x14ac:dyDescent="0.35">
      <c r="E15" t="s">
        <v>59</v>
      </c>
      <c r="G15">
        <f>5.6/G14</f>
        <v>0.50022331397945508</v>
      </c>
    </row>
    <row r="16" spans="1:9" x14ac:dyDescent="0.35">
      <c r="E16" t="s">
        <v>61</v>
      </c>
    </row>
    <row r="17" spans="1:14" x14ac:dyDescent="0.35">
      <c r="E17" s="4"/>
      <c r="F17" s="5" t="s">
        <v>52</v>
      </c>
      <c r="G17" t="s">
        <v>53</v>
      </c>
      <c r="H17" s="3" t="s">
        <v>54</v>
      </c>
      <c r="I17" s="3" t="s">
        <v>62</v>
      </c>
      <c r="J17" s="3" t="s">
        <v>68</v>
      </c>
      <c r="K17" s="4" t="s">
        <v>64</v>
      </c>
      <c r="L17" s="4" t="s">
        <v>65</v>
      </c>
      <c r="M17" s="4" t="s">
        <v>66</v>
      </c>
      <c r="N17" s="4" t="s">
        <v>63</v>
      </c>
    </row>
    <row r="18" spans="1:14" x14ac:dyDescent="0.35">
      <c r="E18" s="3" t="s">
        <v>56</v>
      </c>
      <c r="F18" s="5">
        <f>F10*$G15</f>
        <v>2.1009379187137114</v>
      </c>
      <c r="G18">
        <f t="shared" ref="G18:H18" si="0">G10*$G15</f>
        <v>6.2527914247431884</v>
      </c>
      <c r="H18" s="3">
        <f t="shared" si="0"/>
        <v>14.406431442608307</v>
      </c>
      <c r="I18" s="3">
        <f>+(G18*G19+F18*F19)/(G19+F19)</f>
        <v>3.3983921393479233</v>
      </c>
      <c r="J18" s="6">
        <f>+H18/I18</f>
        <v>4.2391904323827045</v>
      </c>
      <c r="K18" s="4">
        <v>9.4E-2</v>
      </c>
      <c r="L18" s="4">
        <v>0.19700000000000001</v>
      </c>
      <c r="M18" s="4">
        <v>6.2E-2</v>
      </c>
      <c r="N18" s="4">
        <v>0.33</v>
      </c>
    </row>
    <row r="19" spans="1:14" x14ac:dyDescent="0.35">
      <c r="E19" s="3" t="s">
        <v>57</v>
      </c>
      <c r="F19" s="5">
        <v>0.55000000000000004</v>
      </c>
      <c r="G19">
        <v>0.25</v>
      </c>
      <c r="H19" s="3">
        <v>0.2</v>
      </c>
      <c r="I19" s="3">
        <v>0.8</v>
      </c>
      <c r="J19" s="2"/>
    </row>
    <row r="20" spans="1:14" x14ac:dyDescent="0.35">
      <c r="E20" s="3"/>
      <c r="F20" s="4"/>
      <c r="H20" s="2"/>
      <c r="I20" s="2"/>
      <c r="J20" s="2"/>
    </row>
    <row r="21" spans="1:14" x14ac:dyDescent="0.35">
      <c r="E21" s="3" t="s">
        <v>58</v>
      </c>
      <c r="F21" s="3"/>
      <c r="G21" s="3">
        <f>+H18*H19+I18*I19</f>
        <v>5.6</v>
      </c>
      <c r="H21" s="2"/>
      <c r="I21" s="2"/>
      <c r="J21" s="2"/>
    </row>
    <row r="25" spans="1:14" x14ac:dyDescent="0.35">
      <c r="A25" s="3" t="s">
        <v>151</v>
      </c>
      <c r="B25" s="2"/>
      <c r="C25" s="2"/>
      <c r="E25" t="s">
        <v>56</v>
      </c>
      <c r="F25">
        <v>4.2</v>
      </c>
      <c r="G25">
        <v>12.5</v>
      </c>
      <c r="H25">
        <v>28.8</v>
      </c>
      <c r="I25">
        <f>+(G25*G26+H25*H26)/(G26+H26)</f>
        <v>19.744444444444447</v>
      </c>
    </row>
    <row r="26" spans="1:14" x14ac:dyDescent="0.35">
      <c r="A26" s="2"/>
      <c r="B26" s="2"/>
      <c r="C26" s="2"/>
      <c r="E26" t="s">
        <v>57</v>
      </c>
      <c r="F26">
        <v>0.55000000000000004</v>
      </c>
      <c r="G26">
        <v>0.25</v>
      </c>
      <c r="H26">
        <v>0.2</v>
      </c>
      <c r="I26">
        <v>0.45</v>
      </c>
    </row>
    <row r="27" spans="1:14" x14ac:dyDescent="0.35">
      <c r="A27" s="2"/>
      <c r="B27" s="2"/>
      <c r="C27" s="2"/>
    </row>
    <row r="29" spans="1:14" x14ac:dyDescent="0.35">
      <c r="E29" t="s">
        <v>58</v>
      </c>
      <c r="G29">
        <f>4.2*0.55+12.5*0.25+28.8*0.2</f>
        <v>11.195</v>
      </c>
    </row>
    <row r="30" spans="1:14" x14ac:dyDescent="0.35">
      <c r="E30" t="s">
        <v>59</v>
      </c>
      <c r="G30">
        <f>5.6/G29</f>
        <v>0.50022331397945508</v>
      </c>
    </row>
    <row r="31" spans="1:14" x14ac:dyDescent="0.35">
      <c r="E31" t="s">
        <v>61</v>
      </c>
    </row>
    <row r="32" spans="1:14" x14ac:dyDescent="0.35">
      <c r="E32" s="3"/>
      <c r="F32" s="3" t="s">
        <v>52</v>
      </c>
      <c r="G32" t="s">
        <v>53</v>
      </c>
      <c r="H32" t="s">
        <v>54</v>
      </c>
      <c r="I32" s="3" t="s">
        <v>60</v>
      </c>
      <c r="J32" s="3" t="s">
        <v>68</v>
      </c>
      <c r="K32" s="4" t="s">
        <v>64</v>
      </c>
      <c r="L32" s="4" t="s">
        <v>65</v>
      </c>
      <c r="M32" s="4" t="s">
        <v>66</v>
      </c>
      <c r="N32" s="4" t="s">
        <v>67</v>
      </c>
    </row>
    <row r="33" spans="1:15" x14ac:dyDescent="0.35">
      <c r="E33" s="3" t="s">
        <v>56</v>
      </c>
      <c r="F33" s="7">
        <v>2.97</v>
      </c>
      <c r="G33" s="8">
        <f t="shared" ref="G33:H33" si="1">G25*$G30</f>
        <v>6.2527914247431884</v>
      </c>
      <c r="H33" s="8">
        <f t="shared" si="1"/>
        <v>14.406431442608307</v>
      </c>
      <c r="I33" s="7">
        <f>+(G33*G34+H33*H34)/(G34+H34)</f>
        <v>9.8766314326832418</v>
      </c>
      <c r="J33" s="6">
        <f>+I33/F33</f>
        <v>3.3254651288495762</v>
      </c>
      <c r="K33" s="4">
        <v>8.5999999999999993E-2</v>
      </c>
      <c r="L33" s="4">
        <v>0.151</v>
      </c>
      <c r="M33" s="4">
        <v>5.8000000000000003E-2</v>
      </c>
      <c r="N33" s="4" t="s">
        <v>67</v>
      </c>
    </row>
    <row r="34" spans="1:15" x14ac:dyDescent="0.35">
      <c r="E34" s="3" t="s">
        <v>57</v>
      </c>
      <c r="F34" s="7">
        <f>1-I34</f>
        <v>0.61919999999999997</v>
      </c>
      <c r="G34" s="8">
        <v>0.25</v>
      </c>
      <c r="H34" s="8">
        <v>0.2</v>
      </c>
      <c r="I34" s="7">
        <v>0.38080000000000003</v>
      </c>
      <c r="J34" s="2"/>
    </row>
    <row r="35" spans="1:15" x14ac:dyDescent="0.35">
      <c r="E35" s="3"/>
      <c r="F35" s="3"/>
      <c r="I35" s="2"/>
      <c r="J35" s="2"/>
    </row>
    <row r="36" spans="1:15" x14ac:dyDescent="0.35">
      <c r="E36" s="3" t="s">
        <v>58</v>
      </c>
      <c r="F36" s="3"/>
      <c r="G36" s="3">
        <f>+F33*F34+I33*I34</f>
        <v>5.6000452495657784</v>
      </c>
      <c r="I36" s="2"/>
      <c r="J36" s="2"/>
    </row>
    <row r="39" spans="1:15" x14ac:dyDescent="0.35">
      <c r="A39" s="3" t="s">
        <v>152</v>
      </c>
      <c r="B39" s="2"/>
      <c r="E39" s="3"/>
      <c r="F39" s="3" t="s">
        <v>70</v>
      </c>
      <c r="I39" s="3" t="s">
        <v>71</v>
      </c>
      <c r="J39" s="3" t="s">
        <v>68</v>
      </c>
      <c r="K39" s="4" t="s">
        <v>64</v>
      </c>
      <c r="L39" s="4" t="s">
        <v>65</v>
      </c>
      <c r="M39" s="4" t="s">
        <v>66</v>
      </c>
      <c r="N39" s="4" t="s">
        <v>63</v>
      </c>
    </row>
    <row r="40" spans="1:15" x14ac:dyDescent="0.35">
      <c r="A40" s="2" t="s">
        <v>69</v>
      </c>
      <c r="B40" s="2"/>
      <c r="E40" s="3" t="s">
        <v>56</v>
      </c>
      <c r="F40" s="7">
        <v>4.51</v>
      </c>
      <c r="G40" s="8"/>
      <c r="H40" s="8"/>
      <c r="I40" s="7">
        <v>11.48</v>
      </c>
      <c r="J40" s="2">
        <f>+I40/F40</f>
        <v>2.5454545454545459</v>
      </c>
      <c r="K40" s="4">
        <v>0.11</v>
      </c>
      <c r="L40" s="4">
        <v>0.17499999999999999</v>
      </c>
      <c r="M40" s="4">
        <v>6.8000000000000005E-2</v>
      </c>
      <c r="N40" s="4">
        <v>0.33500000000000002</v>
      </c>
    </row>
    <row r="41" spans="1:15" x14ac:dyDescent="0.35">
      <c r="E41" s="3" t="s">
        <v>57</v>
      </c>
      <c r="F41" s="7">
        <f>1-I41</f>
        <v>0.84319999999999995</v>
      </c>
      <c r="G41" s="8"/>
      <c r="H41" s="8"/>
      <c r="I41" s="7">
        <v>0.15679999999999999</v>
      </c>
      <c r="J41" s="2"/>
    </row>
    <row r="42" spans="1:15" x14ac:dyDescent="0.35">
      <c r="E42" s="3"/>
      <c r="F42" s="3"/>
      <c r="I42" s="2"/>
      <c r="J42" s="2"/>
    </row>
    <row r="43" spans="1:15" x14ac:dyDescent="0.35">
      <c r="E43" s="3" t="s">
        <v>58</v>
      </c>
      <c r="F43" s="3"/>
      <c r="G43" s="3">
        <f>+F40*F41+I40*I41</f>
        <v>5.6028959999999994</v>
      </c>
      <c r="I43" s="2"/>
      <c r="J43" s="2"/>
    </row>
    <row r="46" spans="1:15" x14ac:dyDescent="0.35">
      <c r="E46" s="1"/>
      <c r="F46" s="1"/>
      <c r="G46" s="1"/>
      <c r="H46" s="1"/>
      <c r="I46" s="1"/>
      <c r="K46" s="4"/>
      <c r="L46" s="4"/>
      <c r="M46" s="4"/>
      <c r="N46" s="4"/>
      <c r="O46" s="4"/>
    </row>
    <row r="47" spans="1:15" x14ac:dyDescent="0.35">
      <c r="E47" s="1"/>
      <c r="F47" s="1"/>
      <c r="G47" s="1"/>
      <c r="H47" s="1"/>
      <c r="I47" s="1"/>
      <c r="K47" s="4"/>
      <c r="L47" s="4"/>
      <c r="M47" s="4"/>
      <c r="N47" s="4"/>
      <c r="O47" s="4"/>
    </row>
    <row r="48" spans="1:15" x14ac:dyDescent="0.35">
      <c r="E48" s="1"/>
      <c r="F48" s="1"/>
      <c r="G48" s="1"/>
      <c r="H48" s="1"/>
      <c r="I48" s="1"/>
    </row>
    <row r="49" spans="5:9" x14ac:dyDescent="0.35">
      <c r="E49" s="1"/>
      <c r="F49" s="1"/>
      <c r="G49" s="1"/>
      <c r="H49" s="1"/>
      <c r="I49" s="1"/>
    </row>
    <row r="50" spans="5:9" x14ac:dyDescent="0.35">
      <c r="E50" s="1"/>
      <c r="F50" s="1"/>
      <c r="G50" s="1"/>
      <c r="H50" s="1"/>
      <c r="I50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0"/>
  <sheetViews>
    <sheetView workbookViewId="0">
      <selection activeCell="D1" sqref="D1:G1048576"/>
    </sheetView>
  </sheetViews>
  <sheetFormatPr defaultRowHeight="14.5" x14ac:dyDescent="0.35"/>
  <cols>
    <col min="1" max="1" width="10.81640625" customWidth="1"/>
  </cols>
  <sheetData>
    <row r="1" spans="1:6" s="3" customFormat="1" x14ac:dyDescent="0.35">
      <c r="A1" s="3" t="s">
        <v>74</v>
      </c>
    </row>
    <row r="2" spans="1:6" ht="15.5" x14ac:dyDescent="0.35">
      <c r="B2" s="11" t="s">
        <v>138</v>
      </c>
      <c r="C2" s="11"/>
    </row>
    <row r="3" spans="1:6" s="9" customFormat="1" ht="73.75" customHeight="1" x14ac:dyDescent="0.35">
      <c r="A3" s="10" t="s">
        <v>77</v>
      </c>
      <c r="B3" s="10" t="s">
        <v>75</v>
      </c>
      <c r="C3" s="10" t="s">
        <v>76</v>
      </c>
      <c r="D3" s="14"/>
      <c r="E3" s="10" t="s">
        <v>78</v>
      </c>
      <c r="F3" s="10" t="s">
        <v>124</v>
      </c>
    </row>
    <row r="4" spans="1:6" x14ac:dyDescent="0.35">
      <c r="A4" t="s">
        <v>0</v>
      </c>
      <c r="B4">
        <v>-3.78959</v>
      </c>
      <c r="C4" s="12">
        <v>2.2599999999999999E-2</v>
      </c>
      <c r="E4" s="4" t="s">
        <v>79</v>
      </c>
    </row>
    <row r="5" spans="1:6" x14ac:dyDescent="0.35">
      <c r="A5" t="s">
        <v>1</v>
      </c>
      <c r="B5">
        <v>-3.78959</v>
      </c>
      <c r="C5" s="12">
        <v>2.2599999999999999E-2</v>
      </c>
      <c r="E5" s="4" t="s">
        <v>80</v>
      </c>
    </row>
    <row r="6" spans="1:6" x14ac:dyDescent="0.35">
      <c r="A6" t="s">
        <v>2</v>
      </c>
      <c r="B6">
        <v>-3.0964399999999999</v>
      </c>
      <c r="C6" s="12">
        <v>4.5199999999999997E-2</v>
      </c>
      <c r="E6" s="4" t="s">
        <v>81</v>
      </c>
    </row>
    <row r="7" spans="1:6" x14ac:dyDescent="0.35">
      <c r="A7" t="s">
        <v>3</v>
      </c>
      <c r="B7">
        <v>-1.95722</v>
      </c>
      <c r="C7" s="12">
        <v>0.14130000000000001</v>
      </c>
      <c r="E7" s="4" t="s">
        <v>82</v>
      </c>
    </row>
    <row r="8" spans="1:6" x14ac:dyDescent="0.35">
      <c r="A8" t="s">
        <v>4</v>
      </c>
      <c r="B8">
        <v>-0.47442400000000001</v>
      </c>
      <c r="C8" s="12">
        <v>0.62219999999999998</v>
      </c>
      <c r="E8" s="4" t="s">
        <v>83</v>
      </c>
    </row>
    <row r="9" spans="1:6" x14ac:dyDescent="0.35">
      <c r="A9" t="s">
        <v>5</v>
      </c>
      <c r="B9">
        <v>-0.83763399999999999</v>
      </c>
      <c r="C9" s="12">
        <v>0.43269999999999997</v>
      </c>
      <c r="E9" s="4" t="s">
        <v>84</v>
      </c>
    </row>
    <row r="10" spans="1:6" x14ac:dyDescent="0.35">
      <c r="A10" t="s">
        <v>6</v>
      </c>
      <c r="B10">
        <v>-0.81120000000000003</v>
      </c>
      <c r="C10" s="12">
        <v>0.44429999999999997</v>
      </c>
      <c r="E10" s="4" t="s">
        <v>85</v>
      </c>
    </row>
    <row r="11" spans="1:6" x14ac:dyDescent="0.35">
      <c r="A11" t="s">
        <v>7</v>
      </c>
      <c r="B11">
        <v>-0.449901</v>
      </c>
      <c r="C11" s="12">
        <v>0.63770000000000004</v>
      </c>
      <c r="E11" s="4" t="s">
        <v>86</v>
      </c>
    </row>
    <row r="12" spans="1:6" x14ac:dyDescent="0.35">
      <c r="A12" t="s">
        <v>8</v>
      </c>
      <c r="B12">
        <v>-0.13118199999999999</v>
      </c>
      <c r="C12" s="12">
        <v>0.87709999999999999</v>
      </c>
      <c r="E12" s="4" t="s">
        <v>87</v>
      </c>
    </row>
    <row r="13" spans="1:6" x14ac:dyDescent="0.35">
      <c r="A13" t="s">
        <v>9</v>
      </c>
      <c r="B13">
        <v>-1.15035</v>
      </c>
      <c r="C13" s="12">
        <v>0.3165</v>
      </c>
      <c r="E13" s="4" t="s">
        <v>88</v>
      </c>
    </row>
    <row r="14" spans="1:6" x14ac:dyDescent="0.35">
      <c r="A14" t="s">
        <v>10</v>
      </c>
      <c r="B14">
        <v>-2.2004600000000001</v>
      </c>
      <c r="C14" s="12">
        <v>0.1108</v>
      </c>
      <c r="E14" s="4" t="s">
        <v>89</v>
      </c>
    </row>
    <row r="15" spans="1:6" x14ac:dyDescent="0.35">
      <c r="A15" t="s">
        <v>11</v>
      </c>
      <c r="B15">
        <v>1.6355299999999999</v>
      </c>
      <c r="C15" s="12">
        <v>5.1322000000000001</v>
      </c>
      <c r="E15" s="4" t="s">
        <v>90</v>
      </c>
    </row>
    <row r="16" spans="1:6" x14ac:dyDescent="0.35">
      <c r="A16" t="s">
        <v>12</v>
      </c>
      <c r="B16">
        <v>-3.5190600000000001</v>
      </c>
      <c r="C16" s="12">
        <v>2.9600000000000001E-2</v>
      </c>
      <c r="E16" s="4" t="s">
        <v>91</v>
      </c>
    </row>
    <row r="17" spans="1:5" x14ac:dyDescent="0.35">
      <c r="A17" t="s">
        <v>13</v>
      </c>
      <c r="B17">
        <v>-2.65036</v>
      </c>
      <c r="C17" s="12">
        <v>7.0599999999999996E-2</v>
      </c>
      <c r="E17" s="4" t="s">
        <v>92</v>
      </c>
    </row>
    <row r="18" spans="1:5" x14ac:dyDescent="0.35">
      <c r="A18" t="s">
        <v>14</v>
      </c>
      <c r="B18">
        <v>-2.51918</v>
      </c>
      <c r="C18" s="12">
        <v>8.0500000000000002E-2</v>
      </c>
      <c r="E18" s="4" t="s">
        <v>93</v>
      </c>
    </row>
    <row r="19" spans="1:5" x14ac:dyDescent="0.35">
      <c r="A19" t="s">
        <v>15</v>
      </c>
      <c r="B19">
        <v>-0.65549500000000005</v>
      </c>
      <c r="C19" s="13">
        <v>0.51919999999999999</v>
      </c>
      <c r="E19" s="4" t="s">
        <v>94</v>
      </c>
    </row>
    <row r="20" spans="1:5" x14ac:dyDescent="0.35">
      <c r="A20" t="s">
        <v>16</v>
      </c>
      <c r="B20">
        <v>-1.0118</v>
      </c>
      <c r="C20" s="12">
        <v>0.36359999999999998</v>
      </c>
      <c r="E20" s="4" t="s">
        <v>95</v>
      </c>
    </row>
    <row r="21" spans="1:5" x14ac:dyDescent="0.35">
      <c r="A21" t="s">
        <v>17</v>
      </c>
      <c r="B21">
        <v>-2.9327299999999998</v>
      </c>
      <c r="C21" s="12">
        <v>5.33E-2</v>
      </c>
      <c r="E21" s="4" t="s">
        <v>96</v>
      </c>
    </row>
    <row r="22" spans="1:5" x14ac:dyDescent="0.35">
      <c r="A22" t="s">
        <v>18</v>
      </c>
      <c r="B22">
        <v>-2.8559600000000001</v>
      </c>
      <c r="C22" s="12">
        <v>5.7500000000000002E-2</v>
      </c>
      <c r="E22" s="4" t="s">
        <v>97</v>
      </c>
    </row>
    <row r="23" spans="1:5" x14ac:dyDescent="0.35">
      <c r="A23" t="s">
        <v>19</v>
      </c>
      <c r="B23">
        <v>-0.50950200000000001</v>
      </c>
      <c r="C23" s="12">
        <v>0.6008</v>
      </c>
      <c r="E23" s="4" t="s">
        <v>98</v>
      </c>
    </row>
    <row r="24" spans="1:5" x14ac:dyDescent="0.35">
      <c r="A24" t="s">
        <v>20</v>
      </c>
      <c r="B24">
        <v>-1.0694300000000001</v>
      </c>
      <c r="C24" s="12">
        <v>0.34320000000000001</v>
      </c>
      <c r="E24" s="4" t="s">
        <v>99</v>
      </c>
    </row>
    <row r="25" spans="1:5" x14ac:dyDescent="0.35">
      <c r="A25" t="s">
        <v>21</v>
      </c>
      <c r="B25">
        <v>-5.7629100000000003E-2</v>
      </c>
      <c r="C25" s="12">
        <v>0.94399999999999995</v>
      </c>
      <c r="E25" s="4" t="s">
        <v>100</v>
      </c>
    </row>
    <row r="26" spans="1:5" x14ac:dyDescent="0.35">
      <c r="A26" t="s">
        <v>22</v>
      </c>
      <c r="B26">
        <v>-2.59273</v>
      </c>
      <c r="C26" s="12">
        <v>7.4800000000000005E-2</v>
      </c>
      <c r="E26" s="4" t="s">
        <v>101</v>
      </c>
    </row>
    <row r="27" spans="1:5" x14ac:dyDescent="0.35">
      <c r="A27" t="s">
        <v>23</v>
      </c>
      <c r="B27">
        <v>-3.5158</v>
      </c>
      <c r="C27" s="13">
        <v>2.9700000000000001E-2</v>
      </c>
      <c r="E27" s="4" t="s">
        <v>102</v>
      </c>
    </row>
    <row r="28" spans="1:5" x14ac:dyDescent="0.35">
      <c r="A28" t="s">
        <v>24</v>
      </c>
      <c r="B28">
        <v>-2.31541</v>
      </c>
      <c r="C28" s="13">
        <v>9.8699999999999996E-2</v>
      </c>
      <c r="E28" s="4" t="s">
        <v>103</v>
      </c>
    </row>
    <row r="29" spans="1:5" x14ac:dyDescent="0.35">
      <c r="A29" t="s">
        <v>25</v>
      </c>
      <c r="B29">
        <v>-2.8824000000000001</v>
      </c>
      <c r="C29" s="13">
        <v>5.6000000000000001E-2</v>
      </c>
      <c r="E29" s="4" t="s">
        <v>104</v>
      </c>
    </row>
    <row r="30" spans="1:5" x14ac:dyDescent="0.35">
      <c r="A30" t="s">
        <v>26</v>
      </c>
      <c r="B30">
        <v>-0.318718</v>
      </c>
      <c r="C30" s="12">
        <v>0.72709999999999997</v>
      </c>
      <c r="E30" s="4" t="s">
        <v>105</v>
      </c>
    </row>
    <row r="31" spans="1:5" x14ac:dyDescent="0.35">
      <c r="A31" t="s">
        <v>27</v>
      </c>
      <c r="B31">
        <v>-0.42407899999999998</v>
      </c>
      <c r="C31" s="12">
        <v>0.65439999999999998</v>
      </c>
      <c r="E31" s="4" t="s">
        <v>106</v>
      </c>
    </row>
    <row r="32" spans="1:5" x14ac:dyDescent="0.35">
      <c r="A32" t="s">
        <v>28</v>
      </c>
      <c r="B32">
        <v>-0.105361</v>
      </c>
      <c r="C32" s="12">
        <v>0.9</v>
      </c>
      <c r="E32" s="4" t="s">
        <v>107</v>
      </c>
    </row>
    <row r="33" spans="1:5" x14ac:dyDescent="0.35">
      <c r="A33" t="s">
        <v>29</v>
      </c>
      <c r="B33">
        <v>-3.0139200000000002</v>
      </c>
      <c r="C33" s="13">
        <v>4.9099999999999998E-2</v>
      </c>
      <c r="E33" s="4" t="s">
        <v>108</v>
      </c>
    </row>
    <row r="34" spans="1:5" x14ac:dyDescent="0.35">
      <c r="A34" t="s">
        <v>30</v>
      </c>
      <c r="B34">
        <v>-1.6370400000000001</v>
      </c>
      <c r="C34" s="12">
        <v>0.1946</v>
      </c>
      <c r="E34" s="4" t="s">
        <v>109</v>
      </c>
    </row>
    <row r="35" spans="1:5" x14ac:dyDescent="0.35">
      <c r="A35" t="s">
        <v>31</v>
      </c>
      <c r="B35">
        <v>-1.6355299999999999</v>
      </c>
      <c r="C35" s="12">
        <v>0.1948</v>
      </c>
      <c r="E35" s="4" t="s">
        <v>110</v>
      </c>
    </row>
    <row r="36" spans="1:5" x14ac:dyDescent="0.35">
      <c r="A36" t="s">
        <v>32</v>
      </c>
      <c r="B36">
        <v>-1.6370400000000001</v>
      </c>
      <c r="C36" s="13">
        <v>0.1946</v>
      </c>
      <c r="E36" s="4" t="s">
        <v>111</v>
      </c>
    </row>
    <row r="37" spans="1:5" x14ac:dyDescent="0.35">
      <c r="A37" t="s">
        <v>33</v>
      </c>
      <c r="B37">
        <v>1.00503E-2</v>
      </c>
      <c r="C37" s="12">
        <v>1.0101</v>
      </c>
      <c r="E37" s="4" t="s">
        <v>112</v>
      </c>
    </row>
    <row r="38" spans="1:5" x14ac:dyDescent="0.35">
      <c r="A38" t="s">
        <v>34</v>
      </c>
      <c r="B38">
        <v>-1.65215</v>
      </c>
      <c r="C38" s="12">
        <v>0.19159999999999999</v>
      </c>
      <c r="E38" s="4" t="s">
        <v>113</v>
      </c>
    </row>
    <row r="39" spans="1:5" x14ac:dyDescent="0.35">
      <c r="A39" t="s">
        <v>35</v>
      </c>
      <c r="B39">
        <v>-3.0139200000000002</v>
      </c>
      <c r="C39" s="12">
        <v>4.9099999999999998E-2</v>
      </c>
      <c r="E39" s="4" t="s">
        <v>114</v>
      </c>
    </row>
    <row r="40" spans="1:5" x14ac:dyDescent="0.35">
      <c r="A40" t="s">
        <v>36</v>
      </c>
      <c r="B40">
        <v>0</v>
      </c>
      <c r="C40" s="12">
        <v>1</v>
      </c>
      <c r="E40" s="4" t="s">
        <v>115</v>
      </c>
    </row>
    <row r="41" spans="1:5" x14ac:dyDescent="0.35">
      <c r="A41" t="s">
        <v>37</v>
      </c>
      <c r="B41">
        <v>2.2406600000000001</v>
      </c>
      <c r="C41" s="12">
        <v>9.3994999999999997</v>
      </c>
      <c r="E41" s="4" t="s">
        <v>116</v>
      </c>
    </row>
    <row r="42" spans="1:5" x14ac:dyDescent="0.35">
      <c r="A42" t="s">
        <v>38</v>
      </c>
      <c r="B42">
        <v>2.2407300000000001</v>
      </c>
      <c r="C42" s="12">
        <v>9.4001999999999999</v>
      </c>
      <c r="E42" s="4" t="s">
        <v>117</v>
      </c>
    </row>
    <row r="43" spans="1:5" x14ac:dyDescent="0.35">
      <c r="A43" t="s">
        <v>39</v>
      </c>
      <c r="B43">
        <v>-1.04982</v>
      </c>
      <c r="C43" s="12">
        <v>0.35</v>
      </c>
      <c r="E43" s="4" t="s">
        <v>118</v>
      </c>
    </row>
    <row r="44" spans="1:5" x14ac:dyDescent="0.35">
      <c r="A44" t="s">
        <v>40</v>
      </c>
      <c r="B44">
        <v>-2.2889499999999998</v>
      </c>
      <c r="C44" s="12">
        <v>0.1014</v>
      </c>
      <c r="E44" s="4" t="s">
        <v>119</v>
      </c>
    </row>
    <row r="45" spans="1:5" x14ac:dyDescent="0.35">
      <c r="A45" t="s">
        <v>41</v>
      </c>
      <c r="B45">
        <v>2.246</v>
      </c>
      <c r="C45" s="12">
        <v>9.4498999999999995</v>
      </c>
      <c r="E45" s="4" t="s">
        <v>120</v>
      </c>
    </row>
    <row r="46" spans="1:5" x14ac:dyDescent="0.35">
      <c r="A46" t="s">
        <v>42</v>
      </c>
      <c r="B46">
        <v>2.2459899999999999</v>
      </c>
      <c r="C46" s="12">
        <v>9.4497999999999998</v>
      </c>
      <c r="E46" s="4" t="s">
        <v>121</v>
      </c>
    </row>
    <row r="47" spans="1:5" x14ac:dyDescent="0.35">
      <c r="A47" t="s">
        <v>43</v>
      </c>
      <c r="B47">
        <v>-2.2520600000000002</v>
      </c>
      <c r="C47" s="12">
        <v>0.1052</v>
      </c>
      <c r="E47" s="4" t="s">
        <v>122</v>
      </c>
    </row>
    <row r="48" spans="1:5" x14ac:dyDescent="0.35">
      <c r="A48" t="s">
        <v>44</v>
      </c>
      <c r="B48">
        <v>0</v>
      </c>
      <c r="C48" s="12">
        <v>1</v>
      </c>
      <c r="E48" s="4" t="s">
        <v>123</v>
      </c>
    </row>
    <row r="49" spans="1:3" x14ac:dyDescent="0.35">
      <c r="A49" t="s">
        <v>45</v>
      </c>
      <c r="B49">
        <v>-1.5149899999999999E-3</v>
      </c>
      <c r="C49" s="12">
        <v>0.99850000000000005</v>
      </c>
    </row>
    <row r="50" spans="1:3" x14ac:dyDescent="0.35">
      <c r="A50" t="s">
        <v>46</v>
      </c>
      <c r="B50">
        <v>-1.5149899999999999E-3</v>
      </c>
      <c r="C50" s="12">
        <v>0.99850000000000005</v>
      </c>
    </row>
    <row r="51" spans="1:3" x14ac:dyDescent="0.35">
      <c r="A51" t="s">
        <v>47</v>
      </c>
      <c r="B51">
        <v>0</v>
      </c>
      <c r="C51" s="12">
        <v>1</v>
      </c>
    </row>
    <row r="52" spans="1:3" x14ac:dyDescent="0.35">
      <c r="A52" t="s">
        <v>48</v>
      </c>
      <c r="B52">
        <v>0</v>
      </c>
      <c r="C52" s="12">
        <v>1</v>
      </c>
    </row>
    <row r="53" spans="1:3" x14ac:dyDescent="0.35">
      <c r="A53" t="s">
        <v>49</v>
      </c>
      <c r="B53">
        <v>0</v>
      </c>
      <c r="C53" s="12">
        <v>1</v>
      </c>
    </row>
    <row r="54" spans="1:3" x14ac:dyDescent="0.35">
      <c r="A54" t="s">
        <v>50</v>
      </c>
      <c r="B54">
        <v>0</v>
      </c>
      <c r="C54" s="12">
        <v>1</v>
      </c>
    </row>
    <row r="55" spans="1:3" x14ac:dyDescent="0.35">
      <c r="A55" t="s">
        <v>51</v>
      </c>
      <c r="B55">
        <v>1.00503E-2</v>
      </c>
      <c r="C55" s="12">
        <v>1.0101</v>
      </c>
    </row>
    <row r="57" spans="1:3" x14ac:dyDescent="0.35">
      <c r="A57" s="4" t="s">
        <v>125</v>
      </c>
    </row>
    <row r="59" spans="1:3" x14ac:dyDescent="0.35">
      <c r="A59" t="s">
        <v>126</v>
      </c>
    </row>
    <row r="61" spans="1:3" x14ac:dyDescent="0.35">
      <c r="A61">
        <v>8.5051000000000005</v>
      </c>
    </row>
    <row r="64" spans="1:3" x14ac:dyDescent="0.35">
      <c r="A64" t="s">
        <v>127</v>
      </c>
    </row>
    <row r="66" spans="1:1" x14ac:dyDescent="0.35">
      <c r="A66">
        <v>3.6200000000000003E-2</v>
      </c>
    </row>
    <row r="69" spans="1:1" x14ac:dyDescent="0.35">
      <c r="A69" t="s">
        <v>128</v>
      </c>
    </row>
    <row r="71" spans="1:1" x14ac:dyDescent="0.35">
      <c r="A71">
        <v>0.74329999999999996</v>
      </c>
    </row>
    <row r="74" spans="1:1" x14ac:dyDescent="0.35">
      <c r="A74" t="s">
        <v>129</v>
      </c>
    </row>
    <row r="76" spans="1:1" x14ac:dyDescent="0.35">
      <c r="A76">
        <v>5.74E-2</v>
      </c>
    </row>
    <row r="79" spans="1:1" x14ac:dyDescent="0.35">
      <c r="A79" t="s">
        <v>130</v>
      </c>
    </row>
    <row r="81" spans="1:1" x14ac:dyDescent="0.35">
      <c r="A81">
        <v>0.57999999999999996</v>
      </c>
    </row>
    <row r="82" spans="1:1" x14ac:dyDescent="0.35">
      <c r="A82" t="s">
        <v>131</v>
      </c>
    </row>
    <row r="84" spans="1:1" x14ac:dyDescent="0.35">
      <c r="A84">
        <v>1.1599999999999999</v>
      </c>
    </row>
    <row r="85" spans="1:1" x14ac:dyDescent="0.35">
      <c r="A85" t="s">
        <v>132</v>
      </c>
    </row>
    <row r="87" spans="1:1" x14ac:dyDescent="0.35">
      <c r="A87">
        <v>0.33779999999999999</v>
      </c>
    </row>
    <row r="90" spans="1:1" x14ac:dyDescent="0.35">
      <c r="A90" t="s">
        <v>133</v>
      </c>
    </row>
    <row r="92" spans="1:1" x14ac:dyDescent="0.35">
      <c r="A92">
        <v>1.0167999999999999</v>
      </c>
    </row>
    <row r="95" spans="1:1" x14ac:dyDescent="0.35">
      <c r="A95" t="s">
        <v>134</v>
      </c>
    </row>
    <row r="97" spans="1:1" x14ac:dyDescent="0.35">
      <c r="A97">
        <v>0.28270000000000001</v>
      </c>
    </row>
    <row r="98" spans="1:1" x14ac:dyDescent="0.35">
      <c r="A98" t="s">
        <v>135</v>
      </c>
    </row>
    <row r="100" spans="1:1" x14ac:dyDescent="0.35">
      <c r="A100">
        <v>1.5282</v>
      </c>
    </row>
    <row r="103" spans="1:1" x14ac:dyDescent="0.35">
      <c r="A103" t="s">
        <v>136</v>
      </c>
    </row>
    <row r="105" spans="1:1" x14ac:dyDescent="0.35">
      <c r="A105">
        <v>1.6071</v>
      </c>
    </row>
    <row r="108" spans="1:1" x14ac:dyDescent="0.35">
      <c r="A108" t="s">
        <v>137</v>
      </c>
    </row>
    <row r="110" spans="1:1" x14ac:dyDescent="0.35">
      <c r="A110">
        <v>1.0516000000000001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README</vt:lpstr>
      <vt:lpstr>Parameters Carl</vt:lpstr>
      <vt:lpstr>Steady State Carl</vt:lpstr>
    </vt:vector>
  </TitlesOfParts>
  <Company>HEC Montréal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</dc:creator>
  <cp:lastModifiedBy>federico ravenna</cp:lastModifiedBy>
  <dcterms:created xsi:type="dcterms:W3CDTF">2021-03-07T19:50:10Z</dcterms:created>
  <dcterms:modified xsi:type="dcterms:W3CDTF">2021-09-24T15:46:00Z</dcterms:modified>
</cp:coreProperties>
</file>